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05" windowWidth="11745" windowHeight="5880" activeTab="1"/>
  </bookViews>
  <sheets>
    <sheet name="平衡表" sheetId="1" r:id="rId1"/>
    <sheet name="收支餘絀表" sheetId="2" r:id="rId2"/>
    <sheet name="現金流量表" sheetId="3" r:id="rId3"/>
    <sheet name="現金收支概況表" sheetId="4" r:id="rId4"/>
  </sheets>
  <definedNames>
    <definedName name="_xlnm.Print_Area" localSheetId="1">'收支餘絀表'!$A:$IV</definedName>
  </definedNames>
  <calcPr fullCalcOnLoad="1"/>
</workbook>
</file>

<file path=xl/sharedStrings.xml><?xml version="1.0" encoding="utf-8"?>
<sst xmlns="http://schemas.openxmlformats.org/spreadsheetml/2006/main" count="268" uniqueCount="189">
  <si>
    <t>金額</t>
  </si>
  <si>
    <t>％</t>
  </si>
  <si>
    <t>單位：新台幣元</t>
  </si>
  <si>
    <t>項目</t>
  </si>
  <si>
    <t>九十學年度</t>
  </si>
  <si>
    <t>　學雜費收入</t>
  </si>
  <si>
    <t>　推廣教育收入</t>
  </si>
  <si>
    <t>　財務收入</t>
  </si>
  <si>
    <t>　其他收入</t>
  </si>
  <si>
    <t>　董事會支出</t>
  </si>
  <si>
    <t>　行政管理支出</t>
  </si>
  <si>
    <t>　教學研究及訓輔支出</t>
  </si>
  <si>
    <t>　獎助學金支出</t>
  </si>
  <si>
    <t>　建教合作支出</t>
  </si>
  <si>
    <t>　財務支出</t>
  </si>
  <si>
    <t>本期餘絀</t>
  </si>
  <si>
    <t>收　支　餘　絀　表</t>
  </si>
  <si>
    <r>
      <t>八十九學年度</t>
    </r>
    <r>
      <rPr>
        <sz val="12"/>
        <rFont val="Times New Roman"/>
        <family val="1"/>
      </rPr>
      <t xml:space="preserve">                       </t>
    </r>
    <r>
      <rPr>
        <sz val="12"/>
        <rFont val="標楷體"/>
        <family val="4"/>
      </rPr>
      <t>（未經查核）</t>
    </r>
  </si>
  <si>
    <t>經常門現金收入</t>
  </si>
  <si>
    <t>　建教合作收入</t>
  </si>
  <si>
    <t>　補助及捐贈收入</t>
  </si>
  <si>
    <t>　減：不產生現金流入之收入</t>
  </si>
  <si>
    <t>經常門現金支出</t>
  </si>
  <si>
    <t>　推廣教育及其他教學支出　</t>
  </si>
  <si>
    <t>　應付預付項目調整增（減）數</t>
  </si>
  <si>
    <t>　　經常門現金餘絀　</t>
  </si>
  <si>
    <t>購置動產及其他資產現金支出</t>
  </si>
  <si>
    <t>　機械儀器設備</t>
  </si>
  <si>
    <t>　圖書及博物</t>
  </si>
  <si>
    <t>　其他設備</t>
  </si>
  <si>
    <t>　　扣減不動產支出前現金餘絀</t>
  </si>
  <si>
    <t>購置不動產現金支出</t>
  </si>
  <si>
    <t>　土地改良物</t>
  </si>
  <si>
    <t>　建築物</t>
  </si>
  <si>
    <t>　　本期現金餘絀</t>
  </si>
  <si>
    <t>現　金　收　支　概　況　表</t>
  </si>
  <si>
    <t>民國九十年八月一日至九十一年七月三十一日（九十學年度）</t>
  </si>
  <si>
    <t>與民國八十九年八月一日至九十年七月三十一日（八十九學年度）</t>
  </si>
  <si>
    <t>資產</t>
  </si>
  <si>
    <t>附註</t>
  </si>
  <si>
    <t>金額</t>
  </si>
  <si>
    <t>％</t>
  </si>
  <si>
    <t>負債與權益基金及餘絀</t>
  </si>
  <si>
    <t>流動資產</t>
  </si>
  <si>
    <t>流動負債</t>
  </si>
  <si>
    <t>　現金及銀行存款</t>
  </si>
  <si>
    <t>　短期銀行借款</t>
  </si>
  <si>
    <t>　應收款項</t>
  </si>
  <si>
    <t>　應付款項</t>
  </si>
  <si>
    <t>　預付款項</t>
  </si>
  <si>
    <t>　預收款項</t>
  </si>
  <si>
    <t>　　流動資產合計</t>
  </si>
  <si>
    <t>　代收款項</t>
  </si>
  <si>
    <t>　　流動負債合計</t>
  </si>
  <si>
    <t>長期投資及基金</t>
  </si>
  <si>
    <t>長期負債</t>
  </si>
  <si>
    <t>固定資產</t>
  </si>
  <si>
    <t>　長期借款</t>
  </si>
  <si>
    <t>　土地</t>
  </si>
  <si>
    <t>　存入保證金</t>
  </si>
  <si>
    <t>　土地改良物</t>
  </si>
  <si>
    <t>　　長期負債合計</t>
  </si>
  <si>
    <t>　房屋建築及設備</t>
  </si>
  <si>
    <t>　機械儀器及設備</t>
  </si>
  <si>
    <t>　圖書及博物</t>
  </si>
  <si>
    <t>　其他設備</t>
  </si>
  <si>
    <t>權益基金及餘絀</t>
  </si>
  <si>
    <t>　　固定資產合計</t>
  </si>
  <si>
    <t>　權益基金</t>
  </si>
  <si>
    <t>　累積餘絀</t>
  </si>
  <si>
    <t>其他資產</t>
  </si>
  <si>
    <t>　本期餘絀</t>
  </si>
  <si>
    <t>　遞延費用</t>
  </si>
  <si>
    <t>　存出保證金</t>
  </si>
  <si>
    <t>　　權益基金及餘絀合計</t>
  </si>
  <si>
    <t>　　其他資產合計</t>
  </si>
  <si>
    <t>資產總計</t>
  </si>
  <si>
    <t>負債與權益基金及餘絀總計</t>
  </si>
  <si>
    <t>－</t>
  </si>
  <si>
    <t>期末現金及銀行存款餘額</t>
  </si>
  <si>
    <t>(</t>
  </si>
  <si>
    <t>)</t>
  </si>
  <si>
    <t>)  (</t>
  </si>
  <si>
    <t>主辦會計：</t>
  </si>
  <si>
    <t>　遞延費用</t>
  </si>
  <si>
    <t>) (</t>
  </si>
  <si>
    <t>後 附 之 附 註 係 本 財 務 報 表 之 一 部 份</t>
  </si>
  <si>
    <t>　　　校長：</t>
  </si>
  <si>
    <t>　製表：</t>
  </si>
  <si>
    <t>　　　　校長：</t>
  </si>
  <si>
    <t>　　　製表：</t>
  </si>
  <si>
    <r>
      <t>後</t>
    </r>
    <r>
      <rPr>
        <sz val="12"/>
        <rFont val="Times New Roman"/>
        <family val="1"/>
      </rPr>
      <t xml:space="preserve"> </t>
    </r>
    <r>
      <rPr>
        <sz val="12"/>
        <rFont val="標楷體"/>
        <family val="4"/>
      </rPr>
      <t>附</t>
    </r>
    <r>
      <rPr>
        <sz val="12"/>
        <rFont val="Times New Roman"/>
        <family val="1"/>
      </rPr>
      <t xml:space="preserve"> </t>
    </r>
    <r>
      <rPr>
        <sz val="12"/>
        <rFont val="標楷體"/>
        <family val="4"/>
      </rPr>
      <t>之</t>
    </r>
    <r>
      <rPr>
        <sz val="12"/>
        <rFont val="Times New Roman"/>
        <family val="1"/>
      </rPr>
      <t xml:space="preserve"> </t>
    </r>
    <r>
      <rPr>
        <sz val="12"/>
        <rFont val="標楷體"/>
        <family val="4"/>
      </rPr>
      <t>附</t>
    </r>
    <r>
      <rPr>
        <sz val="12"/>
        <rFont val="Times New Roman"/>
        <family val="1"/>
      </rPr>
      <t xml:space="preserve"> </t>
    </r>
    <r>
      <rPr>
        <sz val="12"/>
        <rFont val="標楷體"/>
        <family val="4"/>
      </rPr>
      <t>註</t>
    </r>
    <r>
      <rPr>
        <sz val="12"/>
        <rFont val="Times New Roman"/>
        <family val="1"/>
      </rPr>
      <t xml:space="preserve"> </t>
    </r>
    <r>
      <rPr>
        <sz val="12"/>
        <rFont val="標楷體"/>
        <family val="4"/>
      </rPr>
      <t>係</t>
    </r>
    <r>
      <rPr>
        <sz val="12"/>
        <rFont val="Times New Roman"/>
        <family val="1"/>
      </rPr>
      <t xml:space="preserve"> </t>
    </r>
    <r>
      <rPr>
        <sz val="12"/>
        <rFont val="標楷體"/>
        <family val="4"/>
      </rPr>
      <t>本</t>
    </r>
    <r>
      <rPr>
        <sz val="12"/>
        <rFont val="Times New Roman"/>
        <family val="1"/>
      </rPr>
      <t xml:space="preserve"> </t>
    </r>
    <r>
      <rPr>
        <sz val="12"/>
        <rFont val="標楷體"/>
        <family val="4"/>
      </rPr>
      <t>財</t>
    </r>
    <r>
      <rPr>
        <sz val="12"/>
        <rFont val="Times New Roman"/>
        <family val="1"/>
      </rPr>
      <t xml:space="preserve"> </t>
    </r>
    <r>
      <rPr>
        <sz val="12"/>
        <rFont val="標楷體"/>
        <family val="4"/>
      </rPr>
      <t>務</t>
    </r>
    <r>
      <rPr>
        <sz val="12"/>
        <rFont val="Times New Roman"/>
        <family val="1"/>
      </rPr>
      <t xml:space="preserve"> </t>
    </r>
    <r>
      <rPr>
        <sz val="12"/>
        <rFont val="標楷體"/>
        <family val="4"/>
      </rPr>
      <t>報</t>
    </r>
    <r>
      <rPr>
        <sz val="12"/>
        <rFont val="Times New Roman"/>
        <family val="1"/>
      </rPr>
      <t xml:space="preserve"> </t>
    </r>
    <r>
      <rPr>
        <sz val="12"/>
        <rFont val="標楷體"/>
        <family val="4"/>
      </rPr>
      <t>表</t>
    </r>
    <r>
      <rPr>
        <sz val="12"/>
        <rFont val="Times New Roman"/>
        <family val="1"/>
      </rPr>
      <t xml:space="preserve"> </t>
    </r>
    <r>
      <rPr>
        <sz val="12"/>
        <rFont val="標楷體"/>
        <family val="4"/>
      </rPr>
      <t>之</t>
    </r>
    <r>
      <rPr>
        <sz val="12"/>
        <rFont val="Times New Roman"/>
        <family val="1"/>
      </rPr>
      <t xml:space="preserve"> </t>
    </r>
    <r>
      <rPr>
        <sz val="12"/>
        <rFont val="標楷體"/>
        <family val="4"/>
      </rPr>
      <t>一</t>
    </r>
    <r>
      <rPr>
        <sz val="12"/>
        <rFont val="Times New Roman"/>
        <family val="1"/>
      </rPr>
      <t xml:space="preserve"> </t>
    </r>
    <r>
      <rPr>
        <sz val="12"/>
        <rFont val="標楷體"/>
        <family val="4"/>
      </rPr>
      <t>部</t>
    </r>
    <r>
      <rPr>
        <sz val="12"/>
        <rFont val="Times New Roman"/>
        <family val="1"/>
      </rPr>
      <t xml:space="preserve"> </t>
    </r>
    <r>
      <rPr>
        <sz val="12"/>
        <rFont val="標楷體"/>
        <family val="4"/>
      </rPr>
      <t>份</t>
    </r>
  </si>
  <si>
    <t>加：不產生現金流出之支出</t>
  </si>
  <si>
    <t>減：不產生現金流入之收入</t>
  </si>
  <si>
    <t>流動資產調整項目淨（增）減數</t>
  </si>
  <si>
    <t>收回存出保證金收現數</t>
  </si>
  <si>
    <t>減：購置固定資產付現數　</t>
  </si>
  <si>
    <t>　　購置其他資產付現數</t>
  </si>
  <si>
    <t>舉借長短期銀行借款收現數</t>
  </si>
  <si>
    <t>增加代收款項收現數</t>
  </si>
  <si>
    <t>收取存入保證金收現數</t>
  </si>
  <si>
    <t>減：償還長短期銀行借款付現數</t>
  </si>
  <si>
    <r>
      <t>　減：不產生</t>
    </r>
    <r>
      <rPr>
        <sz val="12"/>
        <rFont val="標楷體"/>
        <family val="4"/>
      </rPr>
      <t>現金流出之支出</t>
    </r>
  </si>
  <si>
    <t>平　　衡　　表</t>
  </si>
  <si>
    <t>民國九十一年及九十年七月三十一日</t>
  </si>
  <si>
    <t>單位：新台幣元</t>
  </si>
  <si>
    <t>九十一年七月三十一日</t>
  </si>
  <si>
    <r>
      <t>九十年七月三十一日</t>
    </r>
    <r>
      <rPr>
        <sz val="10"/>
        <rFont val="Times New Roman"/>
        <family val="1"/>
      </rPr>
      <t xml:space="preserve">         </t>
    </r>
    <r>
      <rPr>
        <sz val="10"/>
        <rFont val="標楷體"/>
        <family val="4"/>
      </rPr>
      <t>（未經查核）</t>
    </r>
  </si>
  <si>
    <t>董事長：</t>
  </si>
  <si>
    <t>校長：</t>
  </si>
  <si>
    <t>製表：</t>
  </si>
  <si>
    <t>　主辦會計：</t>
  </si>
  <si>
    <t>項目</t>
  </si>
  <si>
    <t>附註</t>
  </si>
  <si>
    <t>金額</t>
  </si>
  <si>
    <t>％</t>
  </si>
  <si>
    <t>收　入</t>
  </si>
  <si>
    <t>　學雜費收入</t>
  </si>
  <si>
    <t>　推廣教育收入</t>
  </si>
  <si>
    <t>　建教合作收入　</t>
  </si>
  <si>
    <t>　補助及捐贈收入　</t>
  </si>
  <si>
    <t>　財務收入</t>
  </si>
  <si>
    <t>　其他收入</t>
  </si>
  <si>
    <t>　　收入合計</t>
  </si>
  <si>
    <t>支　出</t>
  </si>
  <si>
    <t>　董事會支出</t>
  </si>
  <si>
    <t>　行政管理支出</t>
  </si>
  <si>
    <t>　教學研究及訓輔支出</t>
  </si>
  <si>
    <t>　獎助學金支出</t>
  </si>
  <si>
    <t>　推廣教育及其他教學支出</t>
  </si>
  <si>
    <t>　建教合作支出</t>
  </si>
  <si>
    <t>　財務支出</t>
  </si>
  <si>
    <t>　　支出合計</t>
  </si>
  <si>
    <t>本期餘絀</t>
  </si>
  <si>
    <t>　　董事長：</t>
  </si>
  <si>
    <t>校長：</t>
  </si>
  <si>
    <t>　主辦會計：</t>
  </si>
  <si>
    <t>製表：</t>
  </si>
  <si>
    <t>學校營運活動之現金流量：</t>
  </si>
  <si>
    <r>
      <t>後</t>
    </r>
    <r>
      <rPr>
        <sz val="12"/>
        <rFont val="Times New Roman"/>
        <family val="1"/>
      </rPr>
      <t xml:space="preserve"> </t>
    </r>
    <r>
      <rPr>
        <sz val="12"/>
        <rFont val="標楷體"/>
        <family val="4"/>
      </rPr>
      <t>附</t>
    </r>
    <r>
      <rPr>
        <sz val="12"/>
        <rFont val="Times New Roman"/>
        <family val="1"/>
      </rPr>
      <t xml:space="preserve"> </t>
    </r>
    <r>
      <rPr>
        <sz val="12"/>
        <rFont val="標楷體"/>
        <family val="4"/>
      </rPr>
      <t>之</t>
    </r>
    <r>
      <rPr>
        <sz val="12"/>
        <rFont val="Times New Roman"/>
        <family val="1"/>
      </rPr>
      <t xml:space="preserve"> </t>
    </r>
    <r>
      <rPr>
        <sz val="12"/>
        <rFont val="標楷體"/>
        <family val="4"/>
      </rPr>
      <t>附</t>
    </r>
    <r>
      <rPr>
        <sz val="12"/>
        <rFont val="Times New Roman"/>
        <family val="1"/>
      </rPr>
      <t xml:space="preserve"> </t>
    </r>
    <r>
      <rPr>
        <sz val="12"/>
        <rFont val="標楷體"/>
        <family val="4"/>
      </rPr>
      <t>註</t>
    </r>
    <r>
      <rPr>
        <sz val="12"/>
        <rFont val="Times New Roman"/>
        <family val="1"/>
      </rPr>
      <t xml:space="preserve"> </t>
    </r>
    <r>
      <rPr>
        <sz val="12"/>
        <rFont val="標楷體"/>
        <family val="4"/>
      </rPr>
      <t>係</t>
    </r>
    <r>
      <rPr>
        <sz val="12"/>
        <rFont val="Times New Roman"/>
        <family val="1"/>
      </rPr>
      <t xml:space="preserve"> </t>
    </r>
    <r>
      <rPr>
        <sz val="12"/>
        <rFont val="標楷體"/>
        <family val="4"/>
      </rPr>
      <t>本</t>
    </r>
    <r>
      <rPr>
        <sz val="12"/>
        <rFont val="Times New Roman"/>
        <family val="1"/>
      </rPr>
      <t xml:space="preserve"> </t>
    </r>
    <r>
      <rPr>
        <sz val="12"/>
        <rFont val="標楷體"/>
        <family val="4"/>
      </rPr>
      <t>財</t>
    </r>
    <r>
      <rPr>
        <sz val="12"/>
        <rFont val="Times New Roman"/>
        <family val="1"/>
      </rPr>
      <t xml:space="preserve"> </t>
    </r>
    <r>
      <rPr>
        <sz val="12"/>
        <rFont val="標楷體"/>
        <family val="4"/>
      </rPr>
      <t>務</t>
    </r>
    <r>
      <rPr>
        <sz val="12"/>
        <rFont val="Times New Roman"/>
        <family val="1"/>
      </rPr>
      <t xml:space="preserve"> </t>
    </r>
    <r>
      <rPr>
        <sz val="12"/>
        <rFont val="標楷體"/>
        <family val="4"/>
      </rPr>
      <t>報</t>
    </r>
    <r>
      <rPr>
        <sz val="12"/>
        <rFont val="Times New Roman"/>
        <family val="1"/>
      </rPr>
      <t xml:space="preserve"> </t>
    </r>
    <r>
      <rPr>
        <sz val="12"/>
        <rFont val="標楷體"/>
        <family val="4"/>
      </rPr>
      <t>表</t>
    </r>
    <r>
      <rPr>
        <sz val="12"/>
        <rFont val="Times New Roman"/>
        <family val="1"/>
      </rPr>
      <t xml:space="preserve"> </t>
    </r>
    <r>
      <rPr>
        <sz val="12"/>
        <rFont val="標楷體"/>
        <family val="4"/>
      </rPr>
      <t>之</t>
    </r>
    <r>
      <rPr>
        <sz val="12"/>
        <rFont val="Times New Roman"/>
        <family val="1"/>
      </rPr>
      <t xml:space="preserve"> </t>
    </r>
    <r>
      <rPr>
        <sz val="12"/>
        <rFont val="標楷體"/>
        <family val="4"/>
      </rPr>
      <t>一</t>
    </r>
    <r>
      <rPr>
        <sz val="12"/>
        <rFont val="Times New Roman"/>
        <family val="1"/>
      </rPr>
      <t xml:space="preserve"> </t>
    </r>
    <r>
      <rPr>
        <sz val="12"/>
        <rFont val="標楷體"/>
        <family val="4"/>
      </rPr>
      <t>部</t>
    </r>
    <r>
      <rPr>
        <sz val="12"/>
        <rFont val="Times New Roman"/>
        <family val="1"/>
      </rPr>
      <t xml:space="preserve"> </t>
    </r>
    <r>
      <rPr>
        <sz val="12"/>
        <rFont val="標楷體"/>
        <family val="4"/>
      </rPr>
      <t>份</t>
    </r>
  </si>
  <si>
    <t>－</t>
  </si>
  <si>
    <t>財　團　法　人　中　華　大　學</t>
  </si>
  <si>
    <t>財　團　法　人　中　華　大　學</t>
  </si>
  <si>
    <t>　一年內到期之長期借款</t>
  </si>
  <si>
    <t>　　負債總計</t>
  </si>
  <si>
    <t>　未完工程</t>
  </si>
  <si>
    <t>　預付土地款</t>
  </si>
  <si>
    <t>　租賃權益改良</t>
  </si>
  <si>
    <r>
      <t>後</t>
    </r>
    <r>
      <rPr>
        <sz val="10"/>
        <rFont val="Times New Roman"/>
        <family val="1"/>
      </rPr>
      <t xml:space="preserve">  </t>
    </r>
    <r>
      <rPr>
        <sz val="10"/>
        <rFont val="標楷體"/>
        <family val="4"/>
      </rPr>
      <t>附</t>
    </r>
    <r>
      <rPr>
        <sz val="10"/>
        <rFont val="Times New Roman"/>
        <family val="1"/>
      </rPr>
      <t xml:space="preserve">  </t>
    </r>
    <r>
      <rPr>
        <sz val="10"/>
        <rFont val="標楷體"/>
        <family val="4"/>
      </rPr>
      <t>之</t>
    </r>
    <r>
      <rPr>
        <sz val="10"/>
        <rFont val="Times New Roman"/>
        <family val="1"/>
      </rPr>
      <t xml:space="preserve">  </t>
    </r>
    <r>
      <rPr>
        <sz val="10"/>
        <rFont val="標楷體"/>
        <family val="4"/>
      </rPr>
      <t>附</t>
    </r>
    <r>
      <rPr>
        <sz val="10"/>
        <rFont val="Times New Roman"/>
        <family val="1"/>
      </rPr>
      <t xml:space="preserve">  </t>
    </r>
    <r>
      <rPr>
        <sz val="10"/>
        <rFont val="標楷體"/>
        <family val="4"/>
      </rPr>
      <t>註</t>
    </r>
    <r>
      <rPr>
        <sz val="10"/>
        <rFont val="Times New Roman"/>
        <family val="1"/>
      </rPr>
      <t xml:space="preserve">  </t>
    </r>
    <r>
      <rPr>
        <sz val="10"/>
        <rFont val="標楷體"/>
        <family val="4"/>
      </rPr>
      <t>係</t>
    </r>
    <r>
      <rPr>
        <sz val="10"/>
        <rFont val="Times New Roman"/>
        <family val="1"/>
      </rPr>
      <t xml:space="preserve">  </t>
    </r>
    <r>
      <rPr>
        <sz val="10"/>
        <rFont val="標楷體"/>
        <family val="4"/>
      </rPr>
      <t>本</t>
    </r>
    <r>
      <rPr>
        <sz val="10"/>
        <rFont val="Times New Roman"/>
        <family val="1"/>
      </rPr>
      <t xml:space="preserve">  </t>
    </r>
    <r>
      <rPr>
        <sz val="10"/>
        <rFont val="標楷體"/>
        <family val="4"/>
      </rPr>
      <t>財</t>
    </r>
    <r>
      <rPr>
        <sz val="10"/>
        <rFont val="Times New Roman"/>
        <family val="1"/>
      </rPr>
      <t xml:space="preserve">  </t>
    </r>
    <r>
      <rPr>
        <sz val="10"/>
        <rFont val="標楷體"/>
        <family val="4"/>
      </rPr>
      <t>務</t>
    </r>
    <r>
      <rPr>
        <sz val="10"/>
        <rFont val="Times New Roman"/>
        <family val="1"/>
      </rPr>
      <t xml:space="preserve">  </t>
    </r>
    <r>
      <rPr>
        <sz val="10"/>
        <rFont val="標楷體"/>
        <family val="4"/>
      </rPr>
      <t>報</t>
    </r>
    <r>
      <rPr>
        <sz val="10"/>
        <rFont val="Times New Roman"/>
        <family val="1"/>
      </rPr>
      <t xml:space="preserve">  </t>
    </r>
    <r>
      <rPr>
        <sz val="10"/>
        <rFont val="標楷體"/>
        <family val="4"/>
      </rPr>
      <t>表</t>
    </r>
    <r>
      <rPr>
        <sz val="10"/>
        <rFont val="Times New Roman"/>
        <family val="1"/>
      </rPr>
      <t xml:space="preserve">  </t>
    </r>
    <r>
      <rPr>
        <sz val="10"/>
        <rFont val="標楷體"/>
        <family val="4"/>
      </rPr>
      <t>之</t>
    </r>
    <r>
      <rPr>
        <sz val="10"/>
        <rFont val="Times New Roman"/>
        <family val="1"/>
      </rPr>
      <t xml:space="preserve">  </t>
    </r>
    <r>
      <rPr>
        <sz val="10"/>
        <rFont val="標楷體"/>
        <family val="4"/>
      </rPr>
      <t>一</t>
    </r>
    <r>
      <rPr>
        <sz val="10"/>
        <rFont val="Times New Roman"/>
        <family val="1"/>
      </rPr>
      <t xml:space="preserve">  </t>
    </r>
    <r>
      <rPr>
        <sz val="10"/>
        <rFont val="標楷體"/>
        <family val="4"/>
      </rPr>
      <t>部</t>
    </r>
    <r>
      <rPr>
        <sz val="10"/>
        <rFont val="Times New Roman"/>
        <family val="1"/>
      </rPr>
      <t xml:space="preserve">  </t>
    </r>
    <r>
      <rPr>
        <sz val="10"/>
        <rFont val="標楷體"/>
        <family val="4"/>
      </rPr>
      <t>份</t>
    </r>
  </si>
  <si>
    <r>
      <t xml:space="preserve">          </t>
    </r>
    <r>
      <rPr>
        <sz val="10"/>
        <rFont val="標楷體"/>
        <family val="4"/>
      </rPr>
      <t>主辦會計：</t>
    </r>
  </si>
  <si>
    <r>
      <t>財</t>
    </r>
    <r>
      <rPr>
        <sz val="12"/>
        <rFont val="Times New Roman"/>
        <family val="1"/>
      </rPr>
      <t xml:space="preserve"> </t>
    </r>
    <r>
      <rPr>
        <sz val="12"/>
        <rFont val="標楷體"/>
        <family val="4"/>
      </rPr>
      <t>　團　</t>
    </r>
    <r>
      <rPr>
        <sz val="12"/>
        <rFont val="Times New Roman"/>
        <family val="1"/>
      </rPr>
      <t xml:space="preserve"> </t>
    </r>
    <r>
      <rPr>
        <sz val="12"/>
        <rFont val="標楷體"/>
        <family val="4"/>
      </rPr>
      <t>法　</t>
    </r>
    <r>
      <rPr>
        <sz val="12"/>
        <rFont val="Times New Roman"/>
        <family val="1"/>
      </rPr>
      <t xml:space="preserve"> </t>
    </r>
    <r>
      <rPr>
        <sz val="12"/>
        <rFont val="標楷體"/>
        <family val="4"/>
      </rPr>
      <t>人　</t>
    </r>
    <r>
      <rPr>
        <sz val="12"/>
        <rFont val="Times New Roman"/>
        <family val="1"/>
      </rPr>
      <t xml:space="preserve"> </t>
    </r>
    <r>
      <rPr>
        <sz val="12"/>
        <rFont val="標楷體"/>
        <family val="4"/>
      </rPr>
      <t>中　</t>
    </r>
    <r>
      <rPr>
        <sz val="12"/>
        <rFont val="Times New Roman"/>
        <family val="1"/>
      </rPr>
      <t xml:space="preserve"> </t>
    </r>
    <r>
      <rPr>
        <sz val="12"/>
        <rFont val="標楷體"/>
        <family val="4"/>
      </rPr>
      <t>華　</t>
    </r>
    <r>
      <rPr>
        <sz val="12"/>
        <rFont val="Times New Roman"/>
        <family val="1"/>
      </rPr>
      <t xml:space="preserve"> </t>
    </r>
    <r>
      <rPr>
        <sz val="12"/>
        <rFont val="標楷體"/>
        <family val="4"/>
      </rPr>
      <t>大　</t>
    </r>
    <r>
      <rPr>
        <sz val="12"/>
        <rFont val="Times New Roman"/>
        <family val="1"/>
      </rPr>
      <t xml:space="preserve"> </t>
    </r>
    <r>
      <rPr>
        <sz val="12"/>
        <rFont val="標楷體"/>
        <family val="4"/>
      </rPr>
      <t>學</t>
    </r>
  </si>
  <si>
    <r>
      <t>財</t>
    </r>
    <r>
      <rPr>
        <sz val="12"/>
        <rFont val="Times New Roman"/>
        <family val="1"/>
      </rPr>
      <t xml:space="preserve"> </t>
    </r>
    <r>
      <rPr>
        <sz val="12"/>
        <rFont val="標楷體"/>
        <family val="4"/>
      </rPr>
      <t>　團</t>
    </r>
    <r>
      <rPr>
        <sz val="12"/>
        <rFont val="Times New Roman"/>
        <family val="1"/>
      </rPr>
      <t xml:space="preserve"> </t>
    </r>
    <r>
      <rPr>
        <sz val="12"/>
        <rFont val="標楷體"/>
        <family val="4"/>
      </rPr>
      <t>　法　</t>
    </r>
    <r>
      <rPr>
        <sz val="12"/>
        <rFont val="Times New Roman"/>
        <family val="1"/>
      </rPr>
      <t xml:space="preserve"> </t>
    </r>
    <r>
      <rPr>
        <sz val="12"/>
        <rFont val="標楷體"/>
        <family val="4"/>
      </rPr>
      <t>人　</t>
    </r>
    <r>
      <rPr>
        <sz val="12"/>
        <rFont val="Times New Roman"/>
        <family val="1"/>
      </rPr>
      <t xml:space="preserve"> </t>
    </r>
    <r>
      <rPr>
        <sz val="12"/>
        <rFont val="標楷體"/>
        <family val="4"/>
      </rPr>
      <t>中　</t>
    </r>
    <r>
      <rPr>
        <sz val="12"/>
        <rFont val="Times New Roman"/>
        <family val="1"/>
      </rPr>
      <t xml:space="preserve"> </t>
    </r>
    <r>
      <rPr>
        <sz val="12"/>
        <rFont val="標楷體"/>
        <family val="4"/>
      </rPr>
      <t>華　</t>
    </r>
    <r>
      <rPr>
        <sz val="12"/>
        <rFont val="Times New Roman"/>
        <family val="1"/>
      </rPr>
      <t xml:space="preserve"> </t>
    </r>
    <r>
      <rPr>
        <sz val="12"/>
        <rFont val="標楷體"/>
        <family val="4"/>
      </rPr>
      <t>大　</t>
    </r>
    <r>
      <rPr>
        <sz val="12"/>
        <rFont val="Times New Roman"/>
        <family val="1"/>
      </rPr>
      <t xml:space="preserve"> </t>
    </r>
    <r>
      <rPr>
        <sz val="12"/>
        <rFont val="標楷體"/>
        <family val="4"/>
      </rPr>
      <t>學</t>
    </r>
  </si>
  <si>
    <t>現　金　流　量　表</t>
  </si>
  <si>
    <t>八十九學年度　　　　（未經查核）</t>
  </si>
  <si>
    <t>　　　營運活動淨現金流入</t>
  </si>
  <si>
    <t>學校投資活動現金流量：</t>
  </si>
  <si>
    <t xml:space="preserve">)  </t>
  </si>
  <si>
    <t>學校理財活動現金流量：</t>
  </si>
  <si>
    <t>　　增加應收款項付現數</t>
  </si>
  <si>
    <t>　</t>
  </si>
  <si>
    <t>減：銀行存款轉列特種基金數</t>
  </si>
  <si>
    <t>加：期初現金及銀行存款餘額</t>
  </si>
  <si>
    <r>
      <t xml:space="preserve"> </t>
    </r>
    <r>
      <rPr>
        <sz val="12"/>
        <rFont val="標楷體"/>
        <family val="4"/>
      </rPr>
      <t>－</t>
    </r>
  </si>
  <si>
    <t>　土地　</t>
  </si>
  <si>
    <t>加：特種基金轉列銀行存款數</t>
  </si>
  <si>
    <t>（請參閱敬興聯合會計師事務所民國九十一年十一月二十日之會計師查核報告書）</t>
  </si>
  <si>
    <t>其他投資活動收現數</t>
  </si>
  <si>
    <t>本期現金及銀行存款淨流（出）入　</t>
  </si>
  <si>
    <t>流動負債調整項目淨（減）增數</t>
  </si>
  <si>
    <t xml:space="preserve"> (</t>
  </si>
  <si>
    <r>
      <t>三</t>
    </r>
    <r>
      <rPr>
        <sz val="10"/>
        <rFont val="Times New Roman"/>
        <family val="1"/>
      </rPr>
      <t>1</t>
    </r>
  </si>
  <si>
    <r>
      <t>三</t>
    </r>
    <r>
      <rPr>
        <sz val="10"/>
        <rFont val="Times New Roman"/>
        <family val="1"/>
      </rPr>
      <t>5</t>
    </r>
  </si>
  <si>
    <r>
      <t>三</t>
    </r>
    <r>
      <rPr>
        <sz val="10"/>
        <rFont val="Times New Roman"/>
        <family val="1"/>
      </rPr>
      <t>2</t>
    </r>
  </si>
  <si>
    <r>
      <t>三</t>
    </r>
    <r>
      <rPr>
        <sz val="10"/>
        <rFont val="Times New Roman"/>
        <family val="1"/>
      </rPr>
      <t>6</t>
    </r>
  </si>
  <si>
    <r>
      <t>三</t>
    </r>
    <r>
      <rPr>
        <sz val="10"/>
        <rFont val="Times New Roman"/>
        <family val="1"/>
      </rPr>
      <t>7</t>
    </r>
  </si>
  <si>
    <r>
      <t>二</t>
    </r>
    <r>
      <rPr>
        <sz val="10"/>
        <rFont val="Times New Roman"/>
        <family val="1"/>
      </rPr>
      <t>3</t>
    </r>
    <r>
      <rPr>
        <sz val="10"/>
        <rFont val="標楷體"/>
        <family val="4"/>
      </rPr>
      <t>、三</t>
    </r>
    <r>
      <rPr>
        <sz val="10"/>
        <rFont val="Times New Roman"/>
        <family val="1"/>
      </rPr>
      <t>3</t>
    </r>
  </si>
  <si>
    <r>
      <t>二</t>
    </r>
    <r>
      <rPr>
        <sz val="10"/>
        <rFont val="Times New Roman"/>
        <family val="1"/>
      </rPr>
      <t>4</t>
    </r>
    <r>
      <rPr>
        <sz val="10"/>
        <rFont val="標楷體"/>
        <family val="4"/>
      </rPr>
      <t>、三</t>
    </r>
    <r>
      <rPr>
        <sz val="10"/>
        <rFont val="Times New Roman"/>
        <family val="1"/>
      </rPr>
      <t>4</t>
    </r>
  </si>
  <si>
    <r>
      <t>二</t>
    </r>
    <r>
      <rPr>
        <sz val="10"/>
        <rFont val="Times New Roman"/>
        <family val="1"/>
      </rPr>
      <t>6</t>
    </r>
  </si>
  <si>
    <r>
      <t>（</t>
    </r>
    <r>
      <rPr>
        <sz val="10"/>
        <rFont val="Times New Roman"/>
        <family val="1"/>
      </rPr>
      <t xml:space="preserve"> </t>
    </r>
    <r>
      <rPr>
        <sz val="10"/>
        <rFont val="標楷體"/>
        <family val="4"/>
      </rPr>
      <t>請參閱敬興聯合會計師事務所民國九十一年十一月二十日之會計師查核報告書）</t>
    </r>
  </si>
  <si>
    <r>
      <t>三.</t>
    </r>
    <r>
      <rPr>
        <sz val="12"/>
        <rFont val="Times New Roman"/>
        <family val="1"/>
      </rPr>
      <t>14</t>
    </r>
  </si>
  <si>
    <r>
      <t>三.</t>
    </r>
    <r>
      <rPr>
        <sz val="12"/>
        <rFont val="Times New Roman"/>
        <family val="1"/>
      </rPr>
      <t>15</t>
    </r>
  </si>
  <si>
    <r>
      <t>三.</t>
    </r>
    <r>
      <rPr>
        <sz val="12"/>
        <rFont val="Times New Roman"/>
        <family val="1"/>
      </rPr>
      <t>12</t>
    </r>
  </si>
  <si>
    <r>
      <t>三.</t>
    </r>
    <r>
      <rPr>
        <sz val="12"/>
        <rFont val="Times New Roman"/>
        <family val="1"/>
      </rPr>
      <t>13</t>
    </r>
  </si>
  <si>
    <r>
      <t>三</t>
    </r>
    <r>
      <rPr>
        <sz val="10"/>
        <rFont val="Times New Roman"/>
        <family val="1"/>
      </rPr>
      <t>8</t>
    </r>
  </si>
  <si>
    <r>
      <t>三</t>
    </r>
    <r>
      <rPr>
        <sz val="10"/>
        <rFont val="Times New Roman"/>
        <family val="1"/>
      </rPr>
      <t>9</t>
    </r>
  </si>
  <si>
    <r>
      <t>三</t>
    </r>
    <r>
      <rPr>
        <sz val="10"/>
        <rFont val="Times New Roman"/>
        <family val="1"/>
      </rPr>
      <t>10</t>
    </r>
  </si>
  <si>
    <t>　　　投資活動淨現金流出</t>
  </si>
  <si>
    <t>　　　理財活動淨現金流出</t>
  </si>
  <si>
    <t>　應收預收項目調整（減）增數</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</si>
</sst>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_-* #,##0.0_-;\-* #,##0.0_-;_-* &quot;-&quot;??_-;_-@_-"/>
    <numFmt numFmtId="178" formatCode="_-* #,##0_-;\-* #,##0_-;_-* &quot;-&quot;??_-;_-@_-"/>
    <numFmt numFmtId="179" formatCode="_-&quot;$&quot;* #,##0.0_-;\-&quot;$&quot;* #,##0.0_-;_-&quot;$&quot;* &quot;-&quot;??_-;_-@_-"/>
    <numFmt numFmtId="180" formatCode="_-&quot;$&quot;* #,##0_-;\-&quot;$&quot;* #,##0_-;_-&quot;$&quot;* &quot;-&quot;??_-;_-@_-"/>
    <numFmt numFmtId="181" formatCode="0.000"/>
    <numFmt numFmtId="182" formatCode="0.0000"/>
    <numFmt numFmtId="183" formatCode="0.00_);[Red]\(0.00\)"/>
    <numFmt numFmtId="184" formatCode="_-&quot;$&quot;* #,##0.000_-;\-&quot;$&quot;* #,##0.000_-;_-&quot;$&quot;* &quot;-&quot;??_-;_-@_-"/>
    <numFmt numFmtId="185" formatCode="_-&quot;$&quot;* #,##0.0000_-;\-&quot;$&quot;* #,##0.0000_-;_-&quot;$&quot;* &quot;-&quot;??_-;_-@_-"/>
    <numFmt numFmtId="186" formatCode="0.0000_);[Red]\(0.0000\)"/>
    <numFmt numFmtId="187" formatCode="\-&quot;$&quot;* #,##0_-;\-&quot;$&quot;* #,##0_-;_-&quot;$&quot;* &quot;-&quot;??_-;_-@_-"/>
    <numFmt numFmtId="188" formatCode="&quot;$&quot;* #,##0_-;\-&quot;$&quot;* #,##0_-;_-&quot;$&quot;* &quot;-&quot;??_-;_-@_-"/>
    <numFmt numFmtId="189" formatCode="&quot;$&quot;* #,##0\-;\-&quot;$&quot;* #,##0_-;_-&quot;$&quot;* &quot;-&quot;??_-;_-@_-"/>
    <numFmt numFmtId="190" formatCode="&quot;$&quot;* #,##0;\-&quot;$&quot;* #,##0_-;_-&quot;$&quot;* &quot;-&quot;??_-;_-@_-"/>
    <numFmt numFmtId="191" formatCode="_-* #,##0;\-* #,##0_-;_-* &quot;-&quot;??_-;_-@_-"/>
    <numFmt numFmtId="192" formatCode="&quot;$&quot;* #,###;\-&quot;$&quot;* #,##0_-;_-&quot;$&quot;* &quot;-&quot;??_-;_-@_-"/>
    <numFmt numFmtId="193" formatCode="0_);[Red]\(0\)"/>
    <numFmt numFmtId="194" formatCode="#,##0;[Red]#,##0"/>
    <numFmt numFmtId="195" formatCode="* #,##0_-;\-* #,##0_-;_-* &quot;-&quot;??_-;_-@_-"/>
    <numFmt numFmtId="196" formatCode="_-&quot;$&quot;* ##,#0_;\-&quot;$&quot;* #,##0_-;_-&quot;$&quot;* &quot;-&quot;??_-;_-@_-"/>
    <numFmt numFmtId="197" formatCode="_-&quot;$&quot;* #,##0;\-&quot;$&quot;* #,##0_-;_-&quot;$&quot;* &quot;-&quot;??_-;_-@_-"/>
    <numFmt numFmtId="198" formatCode="_-* #,##0.000_-;\-* #,##0.000_-;_-* &quot;-&quot;??_-;_-@_-"/>
    <numFmt numFmtId="199" formatCode="0;[Red]0"/>
    <numFmt numFmtId="200" formatCode="#,##0_);[Red]\(#,##0\)"/>
    <numFmt numFmtId="201" formatCode="&quot;$&quot;* #,###\-;\-&quot;$&quot;* #,##0_-;_-&quot;$&quot;* &quot;-&quot;??_-;_-@_-"/>
    <numFmt numFmtId="202" formatCode="&quot;$&quot;#,##0;[Red]&quot;$&quot;#,##0"/>
    <numFmt numFmtId="203" formatCode="#,##0.00;[Red]#,##0.00"/>
    <numFmt numFmtId="204" formatCode="#,##0.0;[Red]#,##0.0"/>
    <numFmt numFmtId="205" formatCode="&quot;$&quot;#,##0.00;[Red]#,##0.00"/>
    <numFmt numFmtId="206" formatCode="#,##0.00_);[Red]\(#,##0.00\)"/>
    <numFmt numFmtId="207" formatCode="#,##0.0_);[Red]\(#,##0.0\)"/>
    <numFmt numFmtId="208" formatCode="* #,##0;\-* #,##0_-;_-* &quot;-&quot;??_-;_-@_-"/>
    <numFmt numFmtId="209" formatCode="_-* #,##0.00;\-* #,##0.00_-;_-* &quot;-&quot;??_-;_-@_-"/>
    <numFmt numFmtId="210" formatCode="_-* #,##0.000;\-* #,##0.000_-;_-* &quot;-&quot;??_-;_-@_-"/>
    <numFmt numFmtId="211" formatCode="#,##0.000;[Red]#,##0.000"/>
    <numFmt numFmtId="212" formatCode="_-* #,##0.0000;\-* #,##0.0000_-;_-* &quot;-&quot;??_-;_-@_-"/>
    <numFmt numFmtId="213" formatCode="#,##0;#,##0"/>
    <numFmt numFmtId="214" formatCode="000"/>
    <numFmt numFmtId="215" formatCode="#,##0.0;#,##0.0"/>
    <numFmt numFmtId="216" formatCode="#,##0.00;#,##0.00"/>
    <numFmt numFmtId="217" formatCode="#,##0.000;#,##0.000"/>
  </numFmts>
  <fonts count="9">
    <font>
      <sz val="12"/>
      <name val="新細明體"/>
      <family val="0"/>
    </font>
    <font>
      <sz val="9"/>
      <name val="細明體"/>
      <family val="3"/>
    </font>
    <font>
      <sz val="10"/>
      <name val="Times New Roman"/>
      <family val="1"/>
    </font>
    <font>
      <sz val="12"/>
      <name val="Times New Roman"/>
      <family val="1"/>
    </font>
    <font>
      <sz val="12"/>
      <name val="標楷體"/>
      <family val="4"/>
    </font>
    <font>
      <sz val="10"/>
      <name val="標楷體"/>
      <family val="4"/>
    </font>
    <font>
      <sz val="11"/>
      <name val="Times New Roman"/>
      <family val="1"/>
    </font>
    <font>
      <sz val="12"/>
      <name val="細明體"/>
      <family val="3"/>
    </font>
    <font>
      <sz val="12"/>
      <color indexed="8"/>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6">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xf>
    <xf numFmtId="0" fontId="2" fillId="0" borderId="0" xfId="0" applyFont="1" applyAlignment="1">
      <alignment horizontal="distributed"/>
    </xf>
    <xf numFmtId="0" fontId="2" fillId="0" borderId="0" xfId="0" applyFont="1" applyBorder="1" applyAlignment="1">
      <alignment horizontal="distributed"/>
    </xf>
    <xf numFmtId="2" fontId="2" fillId="0" borderId="0" xfId="0" applyNumberFormat="1" applyFont="1" applyAlignment="1">
      <alignment/>
    </xf>
    <xf numFmtId="178" fontId="2" fillId="0" borderId="0" xfId="15" applyNumberFormat="1" applyFont="1" applyAlignment="1">
      <alignment/>
    </xf>
    <xf numFmtId="0" fontId="4" fillId="0" borderId="0" xfId="0" applyFont="1" applyAlignment="1">
      <alignment vertical="center"/>
    </xf>
    <xf numFmtId="0" fontId="5" fillId="0" borderId="0" xfId="0" applyFont="1" applyAlignment="1">
      <alignment/>
    </xf>
    <xf numFmtId="0" fontId="5" fillId="0" borderId="1" xfId="0" applyFont="1" applyBorder="1" applyAlignment="1">
      <alignment horizontal="distributed"/>
    </xf>
    <xf numFmtId="0" fontId="5" fillId="0" borderId="2" xfId="0" applyFont="1" applyBorder="1" applyAlignment="1">
      <alignment horizontal="distributed"/>
    </xf>
    <xf numFmtId="0" fontId="3" fillId="0" borderId="0" xfId="0" applyFont="1" applyAlignment="1">
      <alignment horizontal="distributed" vertical="center"/>
    </xf>
    <xf numFmtId="0" fontId="4" fillId="0" borderId="1" xfId="0" applyFont="1" applyBorder="1" applyAlignment="1">
      <alignment horizontal="distributed" vertical="center" wrapText="1"/>
    </xf>
    <xf numFmtId="0" fontId="6" fillId="0" borderId="0" xfId="0" applyFont="1" applyAlignment="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178" fontId="3" fillId="0" borderId="0" xfId="15" applyNumberFormat="1" applyFont="1" applyAlignment="1">
      <alignment vertical="center"/>
    </xf>
    <xf numFmtId="2" fontId="3" fillId="0" borderId="2" xfId="0" applyNumberFormat="1" applyFont="1" applyBorder="1" applyAlignment="1">
      <alignment vertical="center"/>
    </xf>
    <xf numFmtId="0" fontId="3" fillId="0" borderId="0" xfId="0" applyFont="1" applyAlignment="1">
      <alignment/>
    </xf>
    <xf numFmtId="43" fontId="2" fillId="0" borderId="0" xfId="15" applyFont="1" applyAlignment="1">
      <alignment/>
    </xf>
    <xf numFmtId="2" fontId="2" fillId="0" borderId="3" xfId="0" applyNumberFormat="1" applyFont="1" applyBorder="1" applyAlignment="1">
      <alignment/>
    </xf>
    <xf numFmtId="2" fontId="2" fillId="0" borderId="2" xfId="0" applyNumberFormat="1" applyFont="1" applyBorder="1" applyAlignment="1">
      <alignment/>
    </xf>
    <xf numFmtId="2" fontId="2" fillId="0" borderId="1" xfId="0" applyNumberFormat="1" applyFont="1" applyBorder="1" applyAlignment="1">
      <alignment/>
    </xf>
    <xf numFmtId="0" fontId="3" fillId="0" borderId="0" xfId="0" applyFont="1" applyAlignment="1">
      <alignment horizontal="right" vertical="center"/>
    </xf>
    <xf numFmtId="2" fontId="2" fillId="0" borderId="0" xfId="0" applyNumberFormat="1" applyFont="1" applyAlignment="1">
      <alignment horizontal="right"/>
    </xf>
    <xf numFmtId="43" fontId="3" fillId="0" borderId="0" xfId="15" applyNumberFormat="1" applyFont="1" applyAlignment="1">
      <alignment vertical="center"/>
    </xf>
    <xf numFmtId="2" fontId="3" fillId="0" borderId="0" xfId="0" applyNumberFormat="1" applyFont="1" applyAlignment="1">
      <alignment vertical="center"/>
    </xf>
    <xf numFmtId="2" fontId="3" fillId="0" borderId="0" xfId="15" applyNumberFormat="1" applyFont="1" applyAlignment="1">
      <alignment vertical="center"/>
    </xf>
    <xf numFmtId="2" fontId="3" fillId="0" borderId="2" xfId="15" applyNumberFormat="1" applyFont="1" applyBorder="1" applyAlignment="1">
      <alignment vertical="center"/>
    </xf>
    <xf numFmtId="2" fontId="3" fillId="0" borderId="3" xfId="0" applyNumberFormat="1" applyFont="1" applyBorder="1" applyAlignment="1">
      <alignment vertical="center"/>
    </xf>
    <xf numFmtId="190" fontId="3" fillId="0" borderId="0" xfId="18" applyNumberFormat="1" applyFont="1" applyAlignment="1">
      <alignment vertical="center"/>
    </xf>
    <xf numFmtId="191" fontId="3" fillId="0" borderId="0" xfId="15" applyNumberFormat="1" applyFont="1" applyAlignment="1">
      <alignment vertical="center"/>
    </xf>
    <xf numFmtId="191" fontId="3" fillId="0" borderId="2" xfId="15" applyNumberFormat="1" applyFont="1" applyBorder="1" applyAlignment="1">
      <alignment vertical="center"/>
    </xf>
    <xf numFmtId="190" fontId="3" fillId="0" borderId="3" xfId="18" applyNumberFormat="1" applyFont="1" applyBorder="1" applyAlignment="1">
      <alignment vertical="center"/>
    </xf>
    <xf numFmtId="190" fontId="2" fillId="0" borderId="0" xfId="18" applyNumberFormat="1" applyFont="1" applyAlignment="1">
      <alignment/>
    </xf>
    <xf numFmtId="190" fontId="2" fillId="0" borderId="3" xfId="18" applyNumberFormat="1" applyFont="1" applyBorder="1" applyAlignment="1">
      <alignment/>
    </xf>
    <xf numFmtId="2" fontId="2" fillId="0" borderId="0" xfId="0" applyNumberFormat="1" applyFont="1" applyBorder="1" applyAlignment="1">
      <alignment/>
    </xf>
    <xf numFmtId="2" fontId="2" fillId="0" borderId="2" xfId="0" applyNumberFormat="1" applyFont="1" applyBorder="1" applyAlignment="1">
      <alignment horizontal="right"/>
    </xf>
    <xf numFmtId="178" fontId="2" fillId="0" borderId="0" xfId="15" applyNumberFormat="1" applyFont="1" applyAlignment="1">
      <alignment horizontal="right"/>
    </xf>
    <xf numFmtId="191" fontId="2" fillId="0" borderId="0" xfId="15" applyNumberFormat="1" applyFont="1" applyAlignment="1">
      <alignment/>
    </xf>
    <xf numFmtId="191" fontId="2" fillId="0" borderId="2" xfId="15" applyNumberFormat="1" applyFont="1" applyBorder="1" applyAlignment="1">
      <alignment/>
    </xf>
    <xf numFmtId="191" fontId="2" fillId="0" borderId="1" xfId="15" applyNumberFormat="1" applyFont="1" applyBorder="1" applyAlignment="1">
      <alignment/>
    </xf>
    <xf numFmtId="43" fontId="3" fillId="0" borderId="0" xfId="15" applyFont="1" applyAlignment="1">
      <alignment/>
    </xf>
    <xf numFmtId="0" fontId="3" fillId="0" borderId="0" xfId="0" applyFont="1" applyAlignment="1">
      <alignment horizontal="left" vertical="center"/>
    </xf>
    <xf numFmtId="190" fontId="3" fillId="0" borderId="2" xfId="18" applyNumberFormat="1" applyFont="1" applyBorder="1" applyAlignment="1">
      <alignment horizontal="left" vertical="center"/>
    </xf>
    <xf numFmtId="209" fontId="3" fillId="0" borderId="2" xfId="15" applyNumberFormat="1" applyFont="1" applyBorder="1" applyAlignment="1">
      <alignment vertical="center"/>
    </xf>
    <xf numFmtId="208" fontId="3" fillId="0" borderId="0" xfId="15" applyNumberFormat="1" applyFont="1" applyAlignment="1">
      <alignment vertical="center"/>
    </xf>
    <xf numFmtId="209" fontId="3" fillId="0" borderId="0" xfId="15" applyNumberFormat="1" applyFont="1" applyAlignment="1">
      <alignment vertical="center"/>
    </xf>
    <xf numFmtId="43" fontId="3" fillId="0" borderId="0" xfId="15" applyFont="1" applyAlignment="1">
      <alignment vertical="center"/>
    </xf>
    <xf numFmtId="194" fontId="3" fillId="0" borderId="0" xfId="15" applyNumberFormat="1" applyFont="1" applyAlignment="1">
      <alignment vertical="center"/>
    </xf>
    <xf numFmtId="208" fontId="3" fillId="0" borderId="1" xfId="15" applyNumberFormat="1" applyFont="1" applyBorder="1" applyAlignment="1">
      <alignment vertical="center"/>
    </xf>
    <xf numFmtId="209" fontId="3" fillId="0" borderId="1" xfId="15" applyNumberFormat="1" applyFont="1" applyBorder="1" applyAlignment="1">
      <alignment vertical="center"/>
    </xf>
    <xf numFmtId="208" fontId="3" fillId="0" borderId="2" xfId="15" applyNumberFormat="1" applyFont="1" applyBorder="1" applyAlignment="1">
      <alignment vertical="center"/>
    </xf>
    <xf numFmtId="209" fontId="3" fillId="0" borderId="3" xfId="15" applyNumberFormat="1" applyFont="1" applyBorder="1" applyAlignment="1">
      <alignment vertical="center"/>
    </xf>
    <xf numFmtId="203" fontId="3" fillId="0" borderId="3" xfId="15" applyNumberFormat="1" applyFont="1" applyBorder="1" applyAlignment="1">
      <alignment vertical="center"/>
    </xf>
    <xf numFmtId="208" fontId="3" fillId="0" borderId="0" xfId="15" applyNumberFormat="1" applyFont="1" applyBorder="1" applyAlignment="1">
      <alignment vertical="center"/>
    </xf>
    <xf numFmtId="209" fontId="3" fillId="0" borderId="0" xfId="15" applyNumberFormat="1" applyFont="1" applyBorder="1" applyAlignment="1">
      <alignment vertical="center"/>
    </xf>
    <xf numFmtId="0" fontId="4" fillId="0" borderId="1" xfId="0" applyFont="1" applyBorder="1" applyAlignment="1">
      <alignment vertical="center"/>
    </xf>
    <xf numFmtId="191" fontId="7" fillId="0" borderId="0" xfId="15" applyNumberFormat="1" applyFont="1" applyAlignment="1">
      <alignment horizontal="right" vertical="center"/>
    </xf>
    <xf numFmtId="0" fontId="4" fillId="0" borderId="0" xfId="0" applyFont="1" applyAlignment="1">
      <alignment horizontal="left" vertical="center"/>
    </xf>
    <xf numFmtId="0" fontId="4" fillId="0" borderId="1" xfId="0" applyFont="1" applyBorder="1" applyAlignment="1">
      <alignment horizontal="distributed"/>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vertical="center"/>
    </xf>
    <xf numFmtId="43" fontId="4" fillId="0" borderId="0" xfId="15" applyFont="1" applyAlignment="1">
      <alignment vertical="center"/>
    </xf>
    <xf numFmtId="191" fontId="2" fillId="0" borderId="0" xfId="15" applyNumberFormat="1" applyFont="1" applyBorder="1" applyAlignment="1">
      <alignment/>
    </xf>
    <xf numFmtId="0" fontId="2" fillId="0" borderId="0" xfId="0" applyFont="1" applyBorder="1" applyAlignment="1">
      <alignment/>
    </xf>
    <xf numFmtId="194" fontId="7" fillId="0" borderId="0" xfId="15" applyNumberFormat="1" applyFont="1" applyAlignment="1">
      <alignment horizontal="right" vertical="center"/>
    </xf>
    <xf numFmtId="194" fontId="3" fillId="0" borderId="0" xfId="15" applyNumberFormat="1" applyFont="1" applyAlignment="1">
      <alignment horizontal="right" vertical="center"/>
    </xf>
    <xf numFmtId="191" fontId="4" fillId="0" borderId="0" xfId="15" applyNumberFormat="1" applyFont="1" applyAlignment="1">
      <alignment horizontal="right" vertical="center"/>
    </xf>
    <xf numFmtId="194" fontId="4" fillId="0" borderId="0" xfId="15" applyNumberFormat="1" applyFont="1" applyAlignment="1">
      <alignment horizontal="right" vertical="center"/>
    </xf>
    <xf numFmtId="191" fontId="3" fillId="0" borderId="0" xfId="15" applyNumberFormat="1" applyFont="1" applyAlignment="1">
      <alignment horizontal="right" vertical="center"/>
    </xf>
    <xf numFmtId="213" fontId="3" fillId="0" borderId="0" xfId="15" applyNumberFormat="1" applyFont="1" applyAlignment="1">
      <alignment vertical="center"/>
    </xf>
    <xf numFmtId="213" fontId="3" fillId="0" borderId="2" xfId="15" applyNumberFormat="1" applyFont="1" applyBorder="1" applyAlignment="1">
      <alignment vertical="center"/>
    </xf>
    <xf numFmtId="213" fontId="3" fillId="0" borderId="0" xfId="15" applyNumberFormat="1" applyFont="1" applyAlignment="1">
      <alignment horizontal="right" vertical="center"/>
    </xf>
    <xf numFmtId="203" fontId="7" fillId="0" borderId="0" xfId="15" applyNumberFormat="1" applyFont="1" applyAlignment="1">
      <alignment horizontal="right" vertical="center"/>
    </xf>
    <xf numFmtId="216" fontId="3" fillId="0" borderId="0" xfId="15" applyNumberFormat="1" applyFont="1" applyAlignment="1">
      <alignment vertical="center"/>
    </xf>
    <xf numFmtId="213" fontId="8" fillId="0" borderId="0" xfId="15" applyNumberFormat="1" applyFont="1" applyAlignment="1">
      <alignment vertical="center"/>
    </xf>
    <xf numFmtId="213" fontId="8" fillId="0" borderId="2" xfId="15" applyNumberFormat="1" applyFont="1" applyBorder="1" applyAlignment="1">
      <alignment vertical="center"/>
    </xf>
    <xf numFmtId="203" fontId="3" fillId="0" borderId="0" xfId="15" applyNumberFormat="1" applyFont="1" applyAlignment="1">
      <alignment vertical="center"/>
    </xf>
    <xf numFmtId="208" fontId="7" fillId="0" borderId="0" xfId="15" applyNumberFormat="1" applyFont="1" applyAlignment="1">
      <alignment horizontal="right" vertical="center"/>
    </xf>
    <xf numFmtId="209" fontId="7" fillId="0" borderId="0" xfId="15" applyNumberFormat="1"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distributed"/>
    </xf>
    <xf numFmtId="0" fontId="2" fillId="0" borderId="1" xfId="0" applyFont="1" applyBorder="1" applyAlignment="1">
      <alignment horizontal="distributed"/>
    </xf>
    <xf numFmtId="0" fontId="5" fillId="0" borderId="1" xfId="0" applyFont="1" applyBorder="1" applyAlignment="1">
      <alignment horizontal="distributed" vertical="center" wrapText="1"/>
    </xf>
    <xf numFmtId="0" fontId="2" fillId="0" borderId="1" xfId="0" applyFont="1" applyBorder="1" applyAlignment="1">
      <alignment horizontal="distributed" vertical="center" wrapText="1"/>
    </xf>
    <xf numFmtId="0" fontId="5" fillId="0" borderId="0" xfId="0" applyFont="1" applyAlignment="1">
      <alignment horizontal="right"/>
    </xf>
    <xf numFmtId="0" fontId="2" fillId="0" borderId="0" xfId="0" applyFont="1" applyAlignment="1">
      <alignment horizontal="right"/>
    </xf>
    <xf numFmtId="0" fontId="5"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4"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distributed"/>
    </xf>
    <xf numFmtId="0" fontId="3" fillId="0" borderId="1" xfId="0" applyFont="1" applyBorder="1" applyAlignment="1">
      <alignment horizontal="distributed"/>
    </xf>
    <xf numFmtId="0" fontId="4" fillId="0" borderId="1" xfId="0" applyFont="1" applyBorder="1" applyAlignment="1">
      <alignment horizontal="distributed" vertical="center" wrapText="1"/>
    </xf>
    <xf numFmtId="0" fontId="3" fillId="0" borderId="1" xfId="0" applyFont="1" applyBorder="1" applyAlignment="1">
      <alignment horizontal="distributed" vertical="center" wrapText="1"/>
    </xf>
    <xf numFmtId="0" fontId="4" fillId="0" borderId="0" xfId="0" applyFont="1" applyAlignment="1">
      <alignment horizontal="right" vertical="center"/>
    </xf>
    <xf numFmtId="0" fontId="3" fillId="0" borderId="0" xfId="0" applyFont="1" applyAlignment="1">
      <alignment horizontal="right" vertical="center"/>
    </xf>
    <xf numFmtId="0" fontId="4" fillId="0" borderId="1" xfId="0" applyFont="1" applyBorder="1" applyAlignment="1">
      <alignment horizontal="distributed" vertical="center"/>
    </xf>
    <xf numFmtId="0" fontId="3" fillId="0" borderId="1" xfId="0" applyFont="1" applyBorder="1" applyAlignment="1">
      <alignment horizontal="distributed"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6"/>
  <sheetViews>
    <sheetView workbookViewId="0" topLeftCell="C19">
      <selection activeCell="U25" sqref="U25"/>
    </sheetView>
  </sheetViews>
  <sheetFormatPr defaultColWidth="9.00390625" defaultRowHeight="16.5" customHeight="1"/>
  <cols>
    <col min="1" max="1" width="14.625" style="3" customWidth="1"/>
    <col min="2" max="2" width="2.125" style="3" customWidth="1"/>
    <col min="3" max="3" width="7.125" style="3" customWidth="1"/>
    <col min="4" max="4" width="2.125" style="3" customWidth="1"/>
    <col min="5" max="5" width="12.00390625" style="3" customWidth="1"/>
    <col min="6" max="6" width="1.625" style="3" customWidth="1"/>
    <col min="7" max="7" width="6.125" style="3" customWidth="1"/>
    <col min="8" max="8" width="2.125" style="3" customWidth="1"/>
    <col min="9" max="9" width="12.125" style="3" customWidth="1"/>
    <col min="10" max="10" width="1.625" style="3" customWidth="1"/>
    <col min="11" max="11" width="6.125" style="3" customWidth="1"/>
    <col min="12" max="12" width="2.50390625" style="3" customWidth="1"/>
    <col min="13" max="13" width="19.625" style="3" customWidth="1"/>
    <col min="14" max="14" width="2.125" style="3" customWidth="1"/>
    <col min="15" max="15" width="6.875" style="3" customWidth="1"/>
    <col min="16" max="16" width="2.125" style="3" customWidth="1"/>
    <col min="17" max="17" width="12.125" style="3" customWidth="1"/>
    <col min="18" max="18" width="1.625" style="3" customWidth="1"/>
    <col min="19" max="19" width="6.125" style="3" customWidth="1"/>
    <col min="20" max="20" width="2.125" style="3" customWidth="1"/>
    <col min="21" max="21" width="12.125" style="3" customWidth="1"/>
    <col min="22" max="22" width="1.625" style="3" customWidth="1"/>
    <col min="23" max="23" width="6.125" style="3" customWidth="1"/>
    <col min="24" max="16384" width="9.00390625" style="3" customWidth="1"/>
  </cols>
  <sheetData>
    <row r="1" spans="1:23" s="2" customFormat="1" ht="19.5" customHeight="1">
      <c r="A1" s="83" t="s">
        <v>142</v>
      </c>
      <c r="B1" s="84"/>
      <c r="C1" s="84"/>
      <c r="D1" s="84"/>
      <c r="E1" s="84"/>
      <c r="F1" s="84"/>
      <c r="G1" s="84"/>
      <c r="H1" s="84"/>
      <c r="I1" s="84"/>
      <c r="J1" s="84"/>
      <c r="K1" s="84"/>
      <c r="L1" s="84"/>
      <c r="M1" s="84"/>
      <c r="N1" s="84"/>
      <c r="O1" s="84"/>
      <c r="P1" s="84"/>
      <c r="Q1" s="84"/>
      <c r="R1" s="84"/>
      <c r="S1" s="84"/>
      <c r="T1" s="84"/>
      <c r="U1" s="84"/>
      <c r="V1" s="84"/>
      <c r="W1" s="84"/>
    </row>
    <row r="2" spans="1:23" s="2" customFormat="1" ht="16.5" customHeight="1">
      <c r="A2" s="83" t="s">
        <v>103</v>
      </c>
      <c r="B2" s="84"/>
      <c r="C2" s="84"/>
      <c r="D2" s="84"/>
      <c r="E2" s="84"/>
      <c r="F2" s="84"/>
      <c r="G2" s="84"/>
      <c r="H2" s="84"/>
      <c r="I2" s="84"/>
      <c r="J2" s="84"/>
      <c r="K2" s="84"/>
      <c r="L2" s="84"/>
      <c r="M2" s="84"/>
      <c r="N2" s="84"/>
      <c r="O2" s="84"/>
      <c r="P2" s="84"/>
      <c r="Q2" s="84"/>
      <c r="R2" s="84"/>
      <c r="S2" s="84"/>
      <c r="T2" s="84"/>
      <c r="U2" s="84"/>
      <c r="V2" s="84"/>
      <c r="W2" s="84"/>
    </row>
    <row r="3" spans="1:23" s="2" customFormat="1" ht="19.5" customHeight="1">
      <c r="A3" s="83" t="s">
        <v>104</v>
      </c>
      <c r="B3" s="84"/>
      <c r="C3" s="84"/>
      <c r="D3" s="84"/>
      <c r="E3" s="84"/>
      <c r="F3" s="84"/>
      <c r="G3" s="84"/>
      <c r="H3" s="84"/>
      <c r="I3" s="84"/>
      <c r="J3" s="84"/>
      <c r="K3" s="84"/>
      <c r="L3" s="84"/>
      <c r="M3" s="84"/>
      <c r="N3" s="84"/>
      <c r="O3" s="84"/>
      <c r="P3" s="84"/>
      <c r="Q3" s="84"/>
      <c r="R3" s="84"/>
      <c r="S3" s="84"/>
      <c r="T3" s="84"/>
      <c r="U3" s="84"/>
      <c r="V3" s="84"/>
      <c r="W3" s="84"/>
    </row>
    <row r="4" spans="21:23" ht="15" customHeight="1">
      <c r="U4" s="89" t="s">
        <v>105</v>
      </c>
      <c r="V4" s="90"/>
      <c r="W4" s="90"/>
    </row>
    <row r="5" spans="5:23" s="4" customFormat="1" ht="26.25" customHeight="1">
      <c r="E5" s="85" t="s">
        <v>106</v>
      </c>
      <c r="F5" s="86"/>
      <c r="G5" s="86"/>
      <c r="I5" s="87" t="s">
        <v>107</v>
      </c>
      <c r="J5" s="88"/>
      <c r="K5" s="88"/>
      <c r="Q5" s="85" t="s">
        <v>106</v>
      </c>
      <c r="R5" s="86"/>
      <c r="S5" s="86"/>
      <c r="U5" s="87" t="s">
        <v>107</v>
      </c>
      <c r="V5" s="88"/>
      <c r="W5" s="88"/>
    </row>
    <row r="6" spans="1:23" s="4" customFormat="1" ht="15.75" customHeight="1">
      <c r="A6" s="10" t="s">
        <v>38</v>
      </c>
      <c r="C6" s="10" t="s">
        <v>39</v>
      </c>
      <c r="D6" s="5"/>
      <c r="E6" s="11" t="s">
        <v>40</v>
      </c>
      <c r="G6" s="11" t="s">
        <v>41</v>
      </c>
      <c r="I6" s="11" t="s">
        <v>40</v>
      </c>
      <c r="K6" s="11" t="s">
        <v>41</v>
      </c>
      <c r="M6" s="10" t="s">
        <v>42</v>
      </c>
      <c r="O6" s="10" t="s">
        <v>39</v>
      </c>
      <c r="Q6" s="11" t="s">
        <v>40</v>
      </c>
      <c r="S6" s="11" t="s">
        <v>41</v>
      </c>
      <c r="U6" s="11" t="s">
        <v>40</v>
      </c>
      <c r="W6" s="11" t="s">
        <v>41</v>
      </c>
    </row>
    <row r="7" spans="1:23" ht="15" customHeight="1">
      <c r="A7" s="9" t="s">
        <v>43</v>
      </c>
      <c r="E7" s="7"/>
      <c r="G7" s="6"/>
      <c r="I7" s="7"/>
      <c r="K7" s="6"/>
      <c r="M7" s="9" t="s">
        <v>44</v>
      </c>
      <c r="Q7" s="7"/>
      <c r="S7" s="6"/>
      <c r="U7" s="7"/>
      <c r="W7" s="6"/>
    </row>
    <row r="8" spans="1:23" ht="15" customHeight="1">
      <c r="A8" s="9" t="s">
        <v>45</v>
      </c>
      <c r="C8" s="9" t="s">
        <v>170</v>
      </c>
      <c r="E8" s="35">
        <v>169526327</v>
      </c>
      <c r="G8" s="6">
        <f>E8/$E$32*100</f>
        <v>4.517807466380405</v>
      </c>
      <c r="I8" s="35">
        <v>428872697</v>
      </c>
      <c r="K8" s="6">
        <f>I8/$I$32*100</f>
        <v>11.850280606397805</v>
      </c>
      <c r="M8" s="9" t="s">
        <v>46</v>
      </c>
      <c r="O8" s="9" t="s">
        <v>171</v>
      </c>
      <c r="Q8" s="35">
        <v>15000000</v>
      </c>
      <c r="S8" s="6">
        <f>Q8/$Q$32*100</f>
        <v>0.3997438816432687</v>
      </c>
      <c r="U8" s="35">
        <v>0</v>
      </c>
      <c r="W8" s="6">
        <f>U8/$U$32*100</f>
        <v>0</v>
      </c>
    </row>
    <row r="9" spans="1:23" ht="15" customHeight="1">
      <c r="A9" s="9" t="s">
        <v>47</v>
      </c>
      <c r="C9" s="9" t="s">
        <v>172</v>
      </c>
      <c r="E9" s="40">
        <v>37375372</v>
      </c>
      <c r="G9" s="6">
        <f>E9/$E$32*100</f>
        <v>0.9960384187427426</v>
      </c>
      <c r="I9" s="40">
        <v>17070577</v>
      </c>
      <c r="K9" s="6">
        <f>I9/$I$32*100</f>
        <v>0.4716810582211542</v>
      </c>
      <c r="M9" s="9" t="s">
        <v>48</v>
      </c>
      <c r="O9" s="9" t="s">
        <v>173</v>
      </c>
      <c r="Q9" s="40">
        <v>94353240</v>
      </c>
      <c r="S9" s="6">
        <f>Q9/$Q$32*100</f>
        <v>2.514475360214595</v>
      </c>
      <c r="U9" s="40">
        <v>143847656</v>
      </c>
      <c r="W9" s="6">
        <f>U9/$U$32*100</f>
        <v>3.9746878271726</v>
      </c>
    </row>
    <row r="10" spans="1:23" ht="15" customHeight="1">
      <c r="A10" s="9" t="s">
        <v>49</v>
      </c>
      <c r="E10" s="40">
        <v>13792100</v>
      </c>
      <c r="G10" s="6">
        <f>E10/$E$32*100</f>
        <v>0.36755383933414176</v>
      </c>
      <c r="I10" s="40">
        <v>4497523</v>
      </c>
      <c r="K10" s="6">
        <f>I10/$I$32*100+0.01</f>
        <v>0.13427209742318494</v>
      </c>
      <c r="M10" s="9" t="s">
        <v>50</v>
      </c>
      <c r="Q10" s="40">
        <v>13345229</v>
      </c>
      <c r="S10" s="6">
        <f>Q10/$Q$32*100</f>
        <v>0.3556449094585544</v>
      </c>
      <c r="U10" s="40">
        <v>14038605</v>
      </c>
      <c r="W10" s="6">
        <f>U10/$U$32*100</f>
        <v>0.3879039391784347</v>
      </c>
    </row>
    <row r="11" spans="1:23" ht="15" customHeight="1">
      <c r="A11" s="9" t="s">
        <v>51</v>
      </c>
      <c r="E11" s="41">
        <f>SUM(E8:E10)</f>
        <v>220693799</v>
      </c>
      <c r="G11" s="22">
        <f>SUM(G8:G10)+0.01</f>
        <v>5.891399724457289</v>
      </c>
      <c r="I11" s="41">
        <f>SUM(I8:I10)</f>
        <v>450440797</v>
      </c>
      <c r="K11" s="22">
        <f>SUM(K8:K10)-0.01</f>
        <v>12.446233762042144</v>
      </c>
      <c r="M11" s="9" t="s">
        <v>52</v>
      </c>
      <c r="Q11" s="40">
        <v>48546544</v>
      </c>
      <c r="S11" s="37">
        <f>Q11/$Q$32*100</f>
        <v>1.2937455959283823</v>
      </c>
      <c r="U11" s="40">
        <v>38239118</v>
      </c>
      <c r="W11" s="37">
        <f>U11/$U$32*100</f>
        <v>1.0565939067955106</v>
      </c>
    </row>
    <row r="12" spans="5:23" ht="15" customHeight="1">
      <c r="E12" s="7"/>
      <c r="G12" s="6"/>
      <c r="I12" s="7"/>
      <c r="K12" s="6"/>
      <c r="M12" s="9" t="s">
        <v>143</v>
      </c>
      <c r="O12" s="9" t="s">
        <v>174</v>
      </c>
      <c r="Q12" s="66">
        <v>72711206</v>
      </c>
      <c r="S12" s="37">
        <f>Q12/$Q$32*100</f>
        <v>1.9377239816935552</v>
      </c>
      <c r="U12" s="66">
        <v>25836206</v>
      </c>
      <c r="W12" s="37">
        <f>U12/$U$32*100</f>
        <v>0.7138861789205915</v>
      </c>
    </row>
    <row r="13" spans="1:23" ht="15" customHeight="1">
      <c r="A13" s="9" t="s">
        <v>54</v>
      </c>
      <c r="C13" s="9" t="s">
        <v>175</v>
      </c>
      <c r="E13" s="42">
        <v>90000000</v>
      </c>
      <c r="G13" s="23">
        <f>E13/$E$32*100</f>
        <v>2.398463289859612</v>
      </c>
      <c r="I13" s="42">
        <v>90091546</v>
      </c>
      <c r="K13" s="23">
        <f>I13/$I$32*100</f>
        <v>2.4893403283356967</v>
      </c>
      <c r="M13" s="9" t="s">
        <v>53</v>
      </c>
      <c r="Q13" s="41">
        <f>SUM(Q8:Q12)</f>
        <v>243956219</v>
      </c>
      <c r="S13" s="22">
        <f>SUM(S8:S12)</f>
        <v>6.501333728938356</v>
      </c>
      <c r="U13" s="41">
        <f>SUM(U8:U12)</f>
        <v>221961585</v>
      </c>
      <c r="W13" s="22">
        <f>SUM(W8:W12)</f>
        <v>6.133071852067137</v>
      </c>
    </row>
    <row r="14" spans="5:23" ht="15" customHeight="1">
      <c r="E14" s="7"/>
      <c r="G14" s="6"/>
      <c r="I14" s="7"/>
      <c r="K14" s="6"/>
      <c r="Q14" s="7"/>
      <c r="S14" s="6"/>
      <c r="U14" s="7"/>
      <c r="W14" s="6"/>
    </row>
    <row r="15" spans="1:23" ht="15" customHeight="1">
      <c r="A15" s="9" t="s">
        <v>56</v>
      </c>
      <c r="C15" s="9" t="s">
        <v>176</v>
      </c>
      <c r="E15" s="7"/>
      <c r="G15" s="6"/>
      <c r="I15" s="7"/>
      <c r="K15" s="6"/>
      <c r="Q15" s="40"/>
      <c r="S15" s="6"/>
      <c r="U15" s="40"/>
      <c r="W15" s="6"/>
    </row>
    <row r="16" spans="1:23" ht="15" customHeight="1">
      <c r="A16" s="9" t="s">
        <v>58</v>
      </c>
      <c r="E16" s="40">
        <v>597121851</v>
      </c>
      <c r="G16" s="6">
        <f aca="true" t="shared" si="0" ref="G16:G21">E16/$E$32*100</f>
        <v>15.913053768850235</v>
      </c>
      <c r="I16" s="40">
        <v>595785001</v>
      </c>
      <c r="K16" s="6">
        <f aca="true" t="shared" si="1" ref="K16:K23">I16/$I$32*100</f>
        <v>16.462273052865843</v>
      </c>
      <c r="M16" s="9" t="s">
        <v>55</v>
      </c>
      <c r="Q16" s="40"/>
      <c r="S16" s="6"/>
      <c r="U16" s="40"/>
      <c r="W16" s="6"/>
    </row>
    <row r="17" spans="1:23" ht="15" customHeight="1">
      <c r="A17" s="9" t="s">
        <v>60</v>
      </c>
      <c r="E17" s="40">
        <v>10089775</v>
      </c>
      <c r="G17" s="6">
        <f t="shared" si="0"/>
        <v>0.26888838822714745</v>
      </c>
      <c r="I17" s="40">
        <v>10089775</v>
      </c>
      <c r="K17" s="6">
        <f>I17/$I$32*100</f>
        <v>0.27879290484518165</v>
      </c>
      <c r="M17" s="9" t="s">
        <v>57</v>
      </c>
      <c r="O17" s="9" t="s">
        <v>174</v>
      </c>
      <c r="Q17" s="66">
        <v>80741382</v>
      </c>
      <c r="R17" s="67"/>
      <c r="S17" s="37">
        <f>Q17/$Q$32*100</f>
        <v>2.151724896661463</v>
      </c>
      <c r="T17" s="67"/>
      <c r="U17" s="66">
        <v>153452588</v>
      </c>
      <c r="V17" s="67"/>
      <c r="W17" s="37">
        <f>U17/$U$32*100</f>
        <v>4.240083923034048</v>
      </c>
    </row>
    <row r="18" spans="1:23" ht="15" customHeight="1">
      <c r="A18" s="9" t="s">
        <v>62</v>
      </c>
      <c r="E18" s="40">
        <v>1927742201</v>
      </c>
      <c r="G18" s="6">
        <f t="shared" si="0"/>
        <v>51.37354334901855</v>
      </c>
      <c r="I18" s="40">
        <v>1409853326</v>
      </c>
      <c r="K18" s="6">
        <f t="shared" si="1"/>
        <v>38.955983078035025</v>
      </c>
      <c r="M18" s="9" t="s">
        <v>59</v>
      </c>
      <c r="O18" s="9" t="s">
        <v>183</v>
      </c>
      <c r="Q18" s="66">
        <v>19468605</v>
      </c>
      <c r="R18" s="67"/>
      <c r="S18" s="37">
        <f>Q18/$Q$32*100</f>
        <v>0.5188303821919699</v>
      </c>
      <c r="T18" s="67"/>
      <c r="U18" s="66">
        <v>7606454</v>
      </c>
      <c r="V18" s="67"/>
      <c r="W18" s="37">
        <f>U18/$U$32*100</f>
        <v>0.2101756883806875</v>
      </c>
    </row>
    <row r="19" spans="1:23" ht="15" customHeight="1">
      <c r="A19" s="9" t="s">
        <v>63</v>
      </c>
      <c r="E19" s="40">
        <v>499586779</v>
      </c>
      <c r="G19" s="6">
        <f t="shared" si="0"/>
        <v>13.313783883674521</v>
      </c>
      <c r="I19" s="40">
        <v>420706596</v>
      </c>
      <c r="K19" s="6">
        <f>I19/$I$32*100-0.01</f>
        <v>11.614641182421638</v>
      </c>
      <c r="M19" s="9" t="s">
        <v>61</v>
      </c>
      <c r="Q19" s="41">
        <f>SUM(Q17:Q18)</f>
        <v>100209987</v>
      </c>
      <c r="R19" s="67"/>
      <c r="S19" s="22">
        <f>Q19/$Q$32*100</f>
        <v>2.670555278853433</v>
      </c>
      <c r="T19" s="67"/>
      <c r="U19" s="41">
        <f>SUM(U17:U18)</f>
        <v>161059042</v>
      </c>
      <c r="V19" s="67"/>
      <c r="W19" s="22">
        <f>SUM(W17:W18)</f>
        <v>4.450259611414735</v>
      </c>
    </row>
    <row r="20" spans="1:23" ht="15" customHeight="1">
      <c r="A20" s="9" t="s">
        <v>64</v>
      </c>
      <c r="E20" s="40">
        <v>104625697</v>
      </c>
      <c r="G20" s="6">
        <f t="shared" si="0"/>
        <v>2.7882321492274995</v>
      </c>
      <c r="I20" s="40">
        <v>93329137</v>
      </c>
      <c r="K20" s="6">
        <f t="shared" si="1"/>
        <v>2.5787989534874582</v>
      </c>
      <c r="Q20" s="7"/>
      <c r="S20" s="6"/>
      <c r="U20" s="7"/>
      <c r="W20" s="6"/>
    </row>
    <row r="21" spans="1:23" ht="15" customHeight="1">
      <c r="A21" s="9" t="s">
        <v>65</v>
      </c>
      <c r="E21" s="40">
        <v>74009880</v>
      </c>
      <c r="G21" s="6">
        <f t="shared" si="0"/>
        <v>1.9723331140768345</v>
      </c>
      <c r="I21" s="40">
        <v>70761985</v>
      </c>
      <c r="K21" s="6">
        <f t="shared" si="1"/>
        <v>1.955240761142956</v>
      </c>
      <c r="M21" s="9" t="s">
        <v>144</v>
      </c>
      <c r="Q21" s="41">
        <f>SUM(Q13+Q19)</f>
        <v>344166206</v>
      </c>
      <c r="S21" s="22">
        <f>SUM(S13+S19)</f>
        <v>9.171889007791789</v>
      </c>
      <c r="U21" s="41">
        <f>SUM(U13+U19)</f>
        <v>383020627</v>
      </c>
      <c r="W21" s="22">
        <f>SUM(W13+W19)</f>
        <v>10.583331463481873</v>
      </c>
    </row>
    <row r="22" spans="1:23" ht="15" customHeight="1">
      <c r="A22" s="9" t="s">
        <v>145</v>
      </c>
      <c r="E22" s="40">
        <v>2539428</v>
      </c>
      <c r="G22" s="6">
        <f>E22/$E$32*100</f>
        <v>0.0676747203915735</v>
      </c>
      <c r="I22" s="40">
        <v>206423282</v>
      </c>
      <c r="K22" s="6">
        <f>I22/$I$32*100</f>
        <v>5.7037294108596175</v>
      </c>
      <c r="S22" s="6"/>
      <c r="W22" s="6"/>
    </row>
    <row r="23" spans="1:23" ht="15" customHeight="1">
      <c r="A23" s="9" t="s">
        <v>146</v>
      </c>
      <c r="E23" s="40">
        <v>215974663</v>
      </c>
      <c r="G23" s="6">
        <f>E23/$E$32*100</f>
        <v>5.755636674947789</v>
      </c>
      <c r="I23" s="40">
        <v>248586489</v>
      </c>
      <c r="K23" s="6">
        <f t="shared" si="1"/>
        <v>6.868750727699556</v>
      </c>
      <c r="M23" s="9" t="s">
        <v>66</v>
      </c>
      <c r="S23" s="39"/>
      <c r="W23" s="39"/>
    </row>
    <row r="24" spans="1:23" ht="15" customHeight="1">
      <c r="A24" s="9" t="s">
        <v>147</v>
      </c>
      <c r="E24" s="40">
        <v>5662295</v>
      </c>
      <c r="G24" s="6">
        <f>E24/$E$32*100</f>
        <v>0.15089785215395146</v>
      </c>
      <c r="I24" s="40">
        <v>5662295</v>
      </c>
      <c r="K24" s="6">
        <f>I24/$I$32*100</f>
        <v>0.156456181742442</v>
      </c>
      <c r="S24" s="39"/>
      <c r="W24" s="39"/>
    </row>
    <row r="25" spans="1:23" ht="15" customHeight="1">
      <c r="A25" s="9" t="s">
        <v>67</v>
      </c>
      <c r="E25" s="41">
        <f>SUM(E16:E24)</f>
        <v>3437352569</v>
      </c>
      <c r="G25" s="22">
        <f>SUM(G16:G24)</f>
        <v>91.6040439005681</v>
      </c>
      <c r="I25" s="41">
        <f>SUM(I16:I24)</f>
        <v>3061197886</v>
      </c>
      <c r="K25" s="22">
        <f>SUM(K16:K24)+0.01</f>
        <v>84.58466625309974</v>
      </c>
      <c r="M25" s="9" t="s">
        <v>68</v>
      </c>
      <c r="O25" s="9" t="s">
        <v>184</v>
      </c>
      <c r="Q25" s="40">
        <v>2997745298</v>
      </c>
      <c r="S25" s="37">
        <f>Q25/$Q$32*100</f>
        <v>79.88868944002515</v>
      </c>
      <c r="U25" s="40">
        <v>2732346254</v>
      </c>
      <c r="W25" s="37">
        <f>U25/$U$32*100</f>
        <v>75.49809080931047</v>
      </c>
    </row>
    <row r="26" spans="5:23" ht="15" customHeight="1">
      <c r="E26" s="7"/>
      <c r="G26" s="6"/>
      <c r="I26" s="7"/>
      <c r="K26" s="6"/>
      <c r="M26" s="9" t="s">
        <v>69</v>
      </c>
      <c r="O26" s="9" t="s">
        <v>185</v>
      </c>
      <c r="Q26" s="40">
        <v>175309853</v>
      </c>
      <c r="S26" s="6">
        <f>Q26/$Q$32*100</f>
        <v>4.671936075235389</v>
      </c>
      <c r="U26" s="40">
        <v>0</v>
      </c>
      <c r="W26" s="6">
        <f>U26/$U$32*100</f>
        <v>0</v>
      </c>
    </row>
    <row r="27" spans="1:23" ht="15" customHeight="1">
      <c r="A27" s="9" t="s">
        <v>70</v>
      </c>
      <c r="E27" s="7"/>
      <c r="G27" s="6"/>
      <c r="I27" s="7"/>
      <c r="K27" s="6"/>
      <c r="M27" s="9" t="s">
        <v>71</v>
      </c>
      <c r="Q27" s="40">
        <v>235181291</v>
      </c>
      <c r="S27" s="6">
        <f>Q27/$Q$32*100</f>
        <v>6.267485476947675</v>
      </c>
      <c r="U27" s="40">
        <v>503726297</v>
      </c>
      <c r="W27" s="6">
        <f>U27/$U$32*100</f>
        <v>13.918577727207662</v>
      </c>
    </row>
    <row r="28" spans="1:23" ht="15" customHeight="1">
      <c r="A28" s="9" t="s">
        <v>72</v>
      </c>
      <c r="C28" s="9" t="s">
        <v>177</v>
      </c>
      <c r="E28" s="40">
        <v>2522380</v>
      </c>
      <c r="G28" s="6">
        <f>E28/$E$32*100-0.01</f>
        <v>0.05722039814528986</v>
      </c>
      <c r="I28" s="40">
        <v>1429109</v>
      </c>
      <c r="K28" s="6">
        <f>I28/$I$32*100</f>
        <v>0.039488041056454946</v>
      </c>
      <c r="Q28" s="7"/>
      <c r="S28" s="6"/>
      <c r="U28" s="7"/>
      <c r="W28" s="6"/>
    </row>
    <row r="29" spans="1:23" ht="15" customHeight="1">
      <c r="A29" s="9" t="s">
        <v>73</v>
      </c>
      <c r="E29" s="40">
        <v>1833900</v>
      </c>
      <c r="G29" s="25">
        <f>E29/$E$32*100</f>
        <v>0.048872686969706036</v>
      </c>
      <c r="I29" s="40">
        <v>15933840</v>
      </c>
      <c r="K29" s="25">
        <f>I29/$I$32*100</f>
        <v>0.44027161546598903</v>
      </c>
      <c r="M29" s="9" t="s">
        <v>74</v>
      </c>
      <c r="Q29" s="41">
        <f>SUM(Q25:Q28)</f>
        <v>3408236442</v>
      </c>
      <c r="S29" s="38">
        <f>SUM(S25:S28)</f>
        <v>90.82811099220821</v>
      </c>
      <c r="U29" s="41">
        <f>SUM(U25:U28)</f>
        <v>3236072551</v>
      </c>
      <c r="W29" s="38">
        <f>SUM(W23:W27)</f>
        <v>89.41666853651813</v>
      </c>
    </row>
    <row r="30" spans="1:23" ht="15" customHeight="1">
      <c r="A30" s="9" t="s">
        <v>75</v>
      </c>
      <c r="E30" s="41">
        <f>SUM(E28:E29)</f>
        <v>4356280</v>
      </c>
      <c r="G30" s="22">
        <f>E30/$E$32*100-0.01</f>
        <v>0.1060930851149959</v>
      </c>
      <c r="I30" s="41">
        <f>SUM(I28:I29)</f>
        <v>17362949</v>
      </c>
      <c r="K30" s="22">
        <f>SUM(K28:K29)</f>
        <v>0.47975965652244396</v>
      </c>
      <c r="Q30" s="7"/>
      <c r="S30" s="37"/>
      <c r="U30" s="7"/>
      <c r="W30" s="37"/>
    </row>
    <row r="31" spans="5:23" ht="15" customHeight="1">
      <c r="E31" s="7"/>
      <c r="G31" s="6"/>
      <c r="I31" s="7"/>
      <c r="K31" s="6"/>
      <c r="Q31" s="7"/>
      <c r="S31" s="6"/>
      <c r="U31" s="7"/>
      <c r="W31" s="6"/>
    </row>
    <row r="32" spans="1:23" ht="15" customHeight="1" thickBot="1">
      <c r="A32" s="9" t="s">
        <v>76</v>
      </c>
      <c r="E32" s="36">
        <f>E11+E13+E25+E30</f>
        <v>3752402648</v>
      </c>
      <c r="G32" s="21">
        <f>G11+G13+G25+G30</f>
        <v>100</v>
      </c>
      <c r="I32" s="36">
        <f>I11+I13+I25+I30</f>
        <v>3619093178</v>
      </c>
      <c r="K32" s="21">
        <f>SUM(K11+K13+K25+K30)</f>
        <v>100.00000000000003</v>
      </c>
      <c r="M32" s="9" t="s">
        <v>77</v>
      </c>
      <c r="Q32" s="36">
        <f>SUM(Q21+Q29)</f>
        <v>3752402648</v>
      </c>
      <c r="S32" s="21">
        <f>SUM(S21+S29)</f>
        <v>100</v>
      </c>
      <c r="U32" s="36">
        <f>SUM(U21+U29)</f>
        <v>3619093178</v>
      </c>
      <c r="W32" s="21">
        <f>SUM(W21+W29)</f>
        <v>100</v>
      </c>
    </row>
    <row r="33" spans="19:23" ht="12.75" customHeight="1" thickTop="1">
      <c r="S33" s="20"/>
      <c r="W33" s="20"/>
    </row>
    <row r="34" spans="1:23" ht="15.75" customHeight="1">
      <c r="A34" s="94" t="s">
        <v>148</v>
      </c>
      <c r="B34" s="95"/>
      <c r="C34" s="95"/>
      <c r="D34" s="95"/>
      <c r="E34" s="95"/>
      <c r="F34" s="95"/>
      <c r="G34" s="95"/>
      <c r="H34" s="95"/>
      <c r="I34" s="95"/>
      <c r="J34" s="95"/>
      <c r="K34" s="95"/>
      <c r="L34" s="95"/>
      <c r="M34" s="95"/>
      <c r="N34" s="95"/>
      <c r="O34" s="95"/>
      <c r="P34" s="95"/>
      <c r="Q34" s="95"/>
      <c r="R34" s="95"/>
      <c r="S34" s="95"/>
      <c r="T34" s="95"/>
      <c r="U34" s="95"/>
      <c r="V34" s="95"/>
      <c r="W34" s="95"/>
    </row>
    <row r="35" spans="1:23" s="64" customFormat="1" ht="19.5" customHeight="1">
      <c r="A35" s="91" t="s">
        <v>178</v>
      </c>
      <c r="B35" s="84"/>
      <c r="C35" s="84"/>
      <c r="D35" s="84"/>
      <c r="E35" s="84"/>
      <c r="F35" s="84"/>
      <c r="G35" s="84"/>
      <c r="H35" s="84"/>
      <c r="I35" s="84"/>
      <c r="J35" s="84"/>
      <c r="K35" s="84"/>
      <c r="L35" s="84"/>
      <c r="M35" s="84"/>
      <c r="N35" s="84"/>
      <c r="O35" s="84"/>
      <c r="P35" s="84"/>
      <c r="Q35" s="84"/>
      <c r="R35" s="84"/>
      <c r="S35" s="84"/>
      <c r="T35" s="84"/>
      <c r="U35" s="84"/>
      <c r="V35" s="84"/>
      <c r="W35" s="84"/>
    </row>
    <row r="36" spans="1:19" ht="19.5" customHeight="1">
      <c r="A36" s="89" t="s">
        <v>108</v>
      </c>
      <c r="B36" s="92"/>
      <c r="G36" s="9" t="s">
        <v>109</v>
      </c>
      <c r="M36" s="3" t="s">
        <v>149</v>
      </c>
      <c r="Q36" s="89" t="s">
        <v>110</v>
      </c>
      <c r="R36" s="93"/>
      <c r="S36" s="92"/>
    </row>
  </sheetData>
  <mergeCells count="12">
    <mergeCell ref="A35:W35"/>
    <mergeCell ref="A36:B36"/>
    <mergeCell ref="Q36:S36"/>
    <mergeCell ref="A34:W34"/>
    <mergeCell ref="A1:W1"/>
    <mergeCell ref="A2:W2"/>
    <mergeCell ref="A3:W3"/>
    <mergeCell ref="E5:G5"/>
    <mergeCell ref="Q5:S5"/>
    <mergeCell ref="I5:K5"/>
    <mergeCell ref="U5:W5"/>
    <mergeCell ref="U4:W4"/>
  </mergeCells>
  <printOptions/>
  <pageMargins left="0.1968503937007874" right="0" top="0.35433070866141736" bottom="0.3937007874015748" header="0.15748031496062992" footer="0.15748031496062992"/>
  <pageSetup horizontalDpi="180" verticalDpi="180" orientation="landscape" paperSize="9" r:id="rId1"/>
  <headerFooter alignWithMargins="0">
    <oddFooter>&amp;C～ &amp;"Times New Roman,標準" 2  &amp;"新細明體,標準"～</oddFooter>
  </headerFooter>
</worksheet>
</file>

<file path=xl/worksheets/sheet2.xml><?xml version="1.0" encoding="utf-8"?>
<worksheet xmlns="http://schemas.openxmlformats.org/spreadsheetml/2006/main" xmlns:r="http://schemas.openxmlformats.org/officeDocument/2006/relationships">
  <dimension ref="A1:K31"/>
  <sheetViews>
    <sheetView tabSelected="1" workbookViewId="0" topLeftCell="A8">
      <selection activeCell="E6" sqref="E6:G6"/>
    </sheetView>
  </sheetViews>
  <sheetFormatPr defaultColWidth="9.00390625" defaultRowHeight="19.5" customHeight="1"/>
  <cols>
    <col min="1" max="1" width="26.625" style="2" customWidth="1"/>
    <col min="2" max="2" width="2.625" style="2" customWidth="1"/>
    <col min="3" max="3" width="9.00390625" style="2" customWidth="1"/>
    <col min="4" max="4" width="2.625" style="2" customWidth="1"/>
    <col min="5" max="5" width="14.625" style="2" customWidth="1"/>
    <col min="6" max="6" width="2.125" style="2" customWidth="1"/>
    <col min="7" max="7" width="7.625" style="2" customWidth="1"/>
    <col min="8" max="8" width="2.625" style="2" customWidth="1"/>
    <col min="9" max="9" width="14.625" style="2" customWidth="1"/>
    <col min="10" max="10" width="2.125" style="2" customWidth="1"/>
    <col min="11" max="11" width="7.625" style="2" customWidth="1"/>
    <col min="12" max="16384" width="9.00390625" style="2" customWidth="1"/>
  </cols>
  <sheetData>
    <row r="1" spans="1:11" s="1" customFormat="1" ht="24.75" customHeight="1">
      <c r="A1" s="83" t="s">
        <v>141</v>
      </c>
      <c r="B1" s="84"/>
      <c r="C1" s="84"/>
      <c r="D1" s="84"/>
      <c r="E1" s="84"/>
      <c r="F1" s="84"/>
      <c r="G1" s="84"/>
      <c r="H1" s="84"/>
      <c r="I1" s="84"/>
      <c r="J1" s="84"/>
      <c r="K1" s="84"/>
    </row>
    <row r="2" spans="1:11" s="1" customFormat="1" ht="24.75" customHeight="1">
      <c r="A2" s="83" t="s">
        <v>16</v>
      </c>
      <c r="B2" s="84"/>
      <c r="C2" s="84"/>
      <c r="D2" s="84"/>
      <c r="E2" s="84"/>
      <c r="F2" s="84"/>
      <c r="G2" s="84"/>
      <c r="H2" s="84"/>
      <c r="I2" s="84"/>
      <c r="J2" s="84"/>
      <c r="K2" s="84"/>
    </row>
    <row r="3" spans="1:11" s="1" customFormat="1" ht="24.75" customHeight="1">
      <c r="A3" s="83" t="s">
        <v>36</v>
      </c>
      <c r="B3" s="84"/>
      <c r="C3" s="84"/>
      <c r="D3" s="84"/>
      <c r="E3" s="84"/>
      <c r="F3" s="84"/>
      <c r="G3" s="84"/>
      <c r="H3" s="84"/>
      <c r="I3" s="84"/>
      <c r="J3" s="84"/>
      <c r="K3" s="84"/>
    </row>
    <row r="4" spans="1:11" s="1" customFormat="1" ht="24.75" customHeight="1">
      <c r="A4" s="83" t="s">
        <v>37</v>
      </c>
      <c r="B4" s="84"/>
      <c r="C4" s="84"/>
      <c r="D4" s="84"/>
      <c r="E4" s="84"/>
      <c r="F4" s="84"/>
      <c r="G4" s="84"/>
      <c r="H4" s="84"/>
      <c r="I4" s="84"/>
      <c r="J4" s="84"/>
      <c r="K4" s="84"/>
    </row>
    <row r="5" spans="9:11" ht="24.75" customHeight="1">
      <c r="I5" s="102" t="s">
        <v>2</v>
      </c>
      <c r="J5" s="103"/>
      <c r="K5" s="103"/>
    </row>
    <row r="6" spans="5:11" s="14" customFormat="1" ht="30.75" customHeight="1">
      <c r="E6" s="98" t="s">
        <v>4</v>
      </c>
      <c r="F6" s="99"/>
      <c r="G6" s="99"/>
      <c r="H6" s="12"/>
      <c r="I6" s="100" t="s">
        <v>17</v>
      </c>
      <c r="J6" s="101"/>
      <c r="K6" s="101"/>
    </row>
    <row r="7" spans="1:11" s="12" customFormat="1" ht="24" customHeight="1">
      <c r="A7" s="15" t="s">
        <v>112</v>
      </c>
      <c r="C7" s="15" t="s">
        <v>113</v>
      </c>
      <c r="E7" s="15" t="s">
        <v>114</v>
      </c>
      <c r="G7" s="15" t="s">
        <v>115</v>
      </c>
      <c r="I7" s="16" t="s">
        <v>114</v>
      </c>
      <c r="K7" s="16" t="s">
        <v>115</v>
      </c>
    </row>
    <row r="8" spans="1:11" ht="24" customHeight="1">
      <c r="A8" s="8" t="s">
        <v>116</v>
      </c>
      <c r="G8" s="26"/>
      <c r="I8" s="17"/>
      <c r="K8" s="27"/>
    </row>
    <row r="9" spans="1:11" ht="24" customHeight="1">
      <c r="A9" s="8" t="s">
        <v>117</v>
      </c>
      <c r="C9" s="8" t="s">
        <v>181</v>
      </c>
      <c r="E9" s="31">
        <v>913683614</v>
      </c>
      <c r="G9" s="27">
        <f aca="true" t="shared" si="0" ref="G9:G14">E9/$E$15*100</f>
        <v>75.58126134388617</v>
      </c>
      <c r="I9" s="31">
        <v>931858823</v>
      </c>
      <c r="K9" s="27">
        <f>I9/$I$15*100</f>
        <v>72.95787518877607</v>
      </c>
    </row>
    <row r="10" spans="1:11" ht="24" customHeight="1">
      <c r="A10" s="8" t="s">
        <v>118</v>
      </c>
      <c r="E10" s="32">
        <v>144339931</v>
      </c>
      <c r="G10" s="27">
        <f t="shared" si="0"/>
        <v>11.940012801049855</v>
      </c>
      <c r="I10" s="32">
        <v>131681384</v>
      </c>
      <c r="K10" s="27">
        <f>I10/$I$15*100</f>
        <v>10.309709734386766</v>
      </c>
    </row>
    <row r="11" spans="1:11" ht="24" customHeight="1">
      <c r="A11" s="8" t="s">
        <v>119</v>
      </c>
      <c r="E11" s="32">
        <v>9377531</v>
      </c>
      <c r="G11" s="27">
        <f t="shared" si="0"/>
        <v>0.7757232486292505</v>
      </c>
      <c r="I11" s="32">
        <v>8634840</v>
      </c>
      <c r="K11" s="27">
        <f>I11/$I$15*100</f>
        <v>0.676046160046983</v>
      </c>
    </row>
    <row r="12" spans="1:11" ht="24" customHeight="1">
      <c r="A12" s="8" t="s">
        <v>120</v>
      </c>
      <c r="C12" s="8" t="s">
        <v>182</v>
      </c>
      <c r="E12" s="32">
        <v>102238584</v>
      </c>
      <c r="G12" s="27">
        <f t="shared" si="0"/>
        <v>8.457327042238997</v>
      </c>
      <c r="I12" s="32">
        <v>153540903</v>
      </c>
      <c r="K12" s="27">
        <f>I12/$I$15*100</f>
        <v>12.021153592110137</v>
      </c>
    </row>
    <row r="13" spans="1:11" ht="24" customHeight="1">
      <c r="A13" s="8" t="s">
        <v>121</v>
      </c>
      <c r="E13" s="32">
        <v>17182279</v>
      </c>
      <c r="G13" s="27">
        <f t="shared" si="0"/>
        <v>1.4213435588465824</v>
      </c>
      <c r="I13" s="32">
        <v>21077011</v>
      </c>
      <c r="K13" s="27">
        <f>I13/$I$15*100</f>
        <v>1.6501790828571257</v>
      </c>
    </row>
    <row r="14" spans="1:11" ht="24" customHeight="1">
      <c r="A14" s="8" t="s">
        <v>122</v>
      </c>
      <c r="E14" s="32">
        <v>22053909</v>
      </c>
      <c r="G14" s="27">
        <f t="shared" si="0"/>
        <v>1.8243320053491547</v>
      </c>
      <c r="I14" s="32">
        <v>30463018</v>
      </c>
      <c r="K14" s="27">
        <f>I14/$I$15*100-0.01</f>
        <v>2.375036241822909</v>
      </c>
    </row>
    <row r="15" spans="1:11" ht="24" customHeight="1">
      <c r="A15" s="8" t="s">
        <v>123</v>
      </c>
      <c r="E15" s="33">
        <f>SUM(E9:E14)</f>
        <v>1208875848</v>
      </c>
      <c r="G15" s="18">
        <f>SUM(G9:G14)</f>
        <v>100.00000000000001</v>
      </c>
      <c r="I15" s="33">
        <f>SUM(I9:I14)</f>
        <v>1277255979</v>
      </c>
      <c r="K15" s="18">
        <f>SUM(K9:K14)+0.01</f>
        <v>100</v>
      </c>
    </row>
    <row r="16" spans="5:11" ht="24" customHeight="1">
      <c r="E16" s="32"/>
      <c r="G16" s="27"/>
      <c r="I16" s="32"/>
      <c r="K16" s="27"/>
    </row>
    <row r="17" spans="1:11" ht="24" customHeight="1">
      <c r="A17" s="8" t="s">
        <v>124</v>
      </c>
      <c r="E17" s="32"/>
      <c r="G17" s="27"/>
      <c r="I17" s="32"/>
      <c r="K17" s="27"/>
    </row>
    <row r="18" spans="1:11" ht="24" customHeight="1">
      <c r="A18" s="8" t="s">
        <v>125</v>
      </c>
      <c r="E18" s="32">
        <v>6041607</v>
      </c>
      <c r="G18" s="28">
        <f aca="true" t="shared" si="1" ref="G18:G23">E18/$E$15*100</f>
        <v>0.49977067620264015</v>
      </c>
      <c r="I18" s="32">
        <v>6270342</v>
      </c>
      <c r="K18" s="28">
        <f aca="true" t="shared" si="2" ref="K18:K24">I18/$I$15*100</f>
        <v>0.49092289275554846</v>
      </c>
    </row>
    <row r="19" spans="1:11" ht="24" customHeight="1">
      <c r="A19" s="8" t="s">
        <v>126</v>
      </c>
      <c r="C19" s="8" t="s">
        <v>179</v>
      </c>
      <c r="E19" s="32">
        <v>335449818</v>
      </c>
      <c r="G19" s="28">
        <f t="shared" si="1"/>
        <v>27.74890560970162</v>
      </c>
      <c r="I19" s="32">
        <v>191791901</v>
      </c>
      <c r="K19" s="28">
        <f t="shared" si="2"/>
        <v>15.015932918173483</v>
      </c>
    </row>
    <row r="20" spans="1:11" ht="24" customHeight="1">
      <c r="A20" s="8" t="s">
        <v>127</v>
      </c>
      <c r="C20" s="8" t="s">
        <v>180</v>
      </c>
      <c r="E20" s="32">
        <v>461406330</v>
      </c>
      <c r="G20" s="28">
        <f t="shared" si="1"/>
        <v>38.16821477270509</v>
      </c>
      <c r="I20" s="32">
        <v>400965162</v>
      </c>
      <c r="K20" s="28">
        <f t="shared" si="2"/>
        <v>31.392701900986758</v>
      </c>
    </row>
    <row r="21" spans="1:11" ht="24" customHeight="1">
      <c r="A21" s="8" t="s">
        <v>128</v>
      </c>
      <c r="E21" s="32">
        <v>40253629</v>
      </c>
      <c r="G21" s="28">
        <f>E21/$E$15*100-0.01</f>
        <v>3.3198397901320305</v>
      </c>
      <c r="I21" s="32">
        <v>43344995</v>
      </c>
      <c r="K21" s="28">
        <f t="shared" si="2"/>
        <v>3.393602826109769</v>
      </c>
    </row>
    <row r="22" spans="1:11" ht="24" customHeight="1">
      <c r="A22" s="8" t="s">
        <v>129</v>
      </c>
      <c r="E22" s="32">
        <v>97458996</v>
      </c>
      <c r="G22" s="28">
        <f t="shared" si="1"/>
        <v>8.06195244625319</v>
      </c>
      <c r="I22" s="32">
        <v>113450333</v>
      </c>
      <c r="K22" s="28">
        <f t="shared" si="2"/>
        <v>8.882348946905967</v>
      </c>
    </row>
    <row r="23" spans="1:11" ht="24" customHeight="1">
      <c r="A23" s="8" t="s">
        <v>130</v>
      </c>
      <c r="E23" s="32">
        <v>3248872</v>
      </c>
      <c r="G23" s="28">
        <f t="shared" si="1"/>
        <v>0.26875150209800536</v>
      </c>
      <c r="I23" s="32">
        <v>1750807</v>
      </c>
      <c r="K23" s="28">
        <f t="shared" si="2"/>
        <v>0.13707565505943112</v>
      </c>
    </row>
    <row r="24" spans="1:11" ht="24" customHeight="1">
      <c r="A24" s="8" t="s">
        <v>131</v>
      </c>
      <c r="E24" s="32">
        <v>29835305</v>
      </c>
      <c r="G24" s="28">
        <f>E24/$E$15*100+0.01</f>
        <v>2.478020603551672</v>
      </c>
      <c r="I24" s="32">
        <v>15956142</v>
      </c>
      <c r="K24" s="28">
        <f t="shared" si="2"/>
        <v>1.249251697572206</v>
      </c>
    </row>
    <row r="25" spans="1:11" ht="24" customHeight="1">
      <c r="A25" s="8" t="s">
        <v>132</v>
      </c>
      <c r="E25" s="33">
        <f>SUM(E18:E24)</f>
        <v>973694557</v>
      </c>
      <c r="G25" s="29">
        <f>SUM(G18:G24)</f>
        <v>80.54545540064424</v>
      </c>
      <c r="I25" s="33">
        <f>SUM(I18:I24)</f>
        <v>773529682</v>
      </c>
      <c r="K25" s="29">
        <f>SUM(K18:K24)</f>
        <v>60.56183683756316</v>
      </c>
    </row>
    <row r="26" spans="5:11" ht="24" customHeight="1">
      <c r="E26" s="17"/>
      <c r="G26" s="27"/>
      <c r="I26" s="17"/>
      <c r="K26" s="27"/>
    </row>
    <row r="27" spans="1:11" ht="24" customHeight="1" thickBot="1">
      <c r="A27" s="8" t="s">
        <v>133</v>
      </c>
      <c r="E27" s="34">
        <f>E15-E25</f>
        <v>235181291</v>
      </c>
      <c r="G27" s="30">
        <f>G15-G25</f>
        <v>19.45454459935577</v>
      </c>
      <c r="I27" s="34">
        <f>I15-I25</f>
        <v>503726297</v>
      </c>
      <c r="K27" s="30">
        <f>K15-K25</f>
        <v>39.43816316243684</v>
      </c>
    </row>
    <row r="28" ht="39.75" customHeight="1" thickTop="1">
      <c r="G28" s="26"/>
    </row>
    <row r="29" spans="1:11" ht="22.5" customHeight="1">
      <c r="A29" s="83" t="s">
        <v>139</v>
      </c>
      <c r="B29" s="84"/>
      <c r="C29" s="84"/>
      <c r="D29" s="84"/>
      <c r="E29" s="84"/>
      <c r="F29" s="84"/>
      <c r="G29" s="84"/>
      <c r="H29" s="84"/>
      <c r="I29" s="84"/>
      <c r="J29" s="84"/>
      <c r="K29" s="84"/>
    </row>
    <row r="30" spans="1:11" s="63" customFormat="1" ht="22.5" customHeight="1">
      <c r="A30" s="83" t="s">
        <v>165</v>
      </c>
      <c r="B30" s="83"/>
      <c r="C30" s="83"/>
      <c r="D30" s="83"/>
      <c r="E30" s="83"/>
      <c r="F30" s="83"/>
      <c r="G30" s="83"/>
      <c r="H30" s="83"/>
      <c r="I30" s="83"/>
      <c r="J30" s="83"/>
      <c r="K30" s="83"/>
    </row>
    <row r="31" spans="1:9" ht="22.5" customHeight="1">
      <c r="A31" s="60" t="s">
        <v>134</v>
      </c>
      <c r="B31" s="96" t="s">
        <v>135</v>
      </c>
      <c r="C31" s="97"/>
      <c r="E31" s="83" t="s">
        <v>136</v>
      </c>
      <c r="F31" s="84"/>
      <c r="G31" s="84"/>
      <c r="I31" s="62" t="s">
        <v>137</v>
      </c>
    </row>
    <row r="32" ht="24" customHeight="1"/>
    <row r="33" ht="24" customHeight="1"/>
    <row r="34" ht="24" customHeight="1"/>
    <row r="35" ht="24" customHeight="1"/>
    <row r="36" ht="24" customHeight="1"/>
  </sheetData>
  <sheetProtection password="E771" sheet="1" objects="1" scenarios="1"/>
  <mergeCells count="11">
    <mergeCell ref="A1:K1"/>
    <mergeCell ref="A2:K2"/>
    <mergeCell ref="I5:K5"/>
    <mergeCell ref="A3:K3"/>
    <mergeCell ref="A4:K4"/>
    <mergeCell ref="B31:C31"/>
    <mergeCell ref="E31:G31"/>
    <mergeCell ref="A29:K29"/>
    <mergeCell ref="E6:G6"/>
    <mergeCell ref="I6:K6"/>
    <mergeCell ref="A30:K30"/>
  </mergeCells>
  <printOptions/>
  <pageMargins left="0.6692913385826772" right="0.2755905511811024" top="0.6692913385826772" bottom="0.8267716535433072" header="0.5118110236220472" footer="0.5905511811023623"/>
  <pageSetup horizontalDpi="180" verticalDpi="180" orientation="portrait" paperSize="9" r:id="rId1"/>
  <headerFooter alignWithMargins="0">
    <oddFooter>&amp;C～&amp;"Times New Roman,標準"  3  &amp;"新細明體,標準"～</oddFooter>
  </headerFooter>
</worksheet>
</file>

<file path=xl/worksheets/sheet3.xml><?xml version="1.0" encoding="utf-8"?>
<worksheet xmlns="http://schemas.openxmlformats.org/spreadsheetml/2006/main" xmlns:r="http://schemas.openxmlformats.org/officeDocument/2006/relationships">
  <dimension ref="A1:F39"/>
  <sheetViews>
    <sheetView workbookViewId="0" topLeftCell="A33">
      <selection activeCell="A29" sqref="A29"/>
    </sheetView>
  </sheetViews>
  <sheetFormatPr defaultColWidth="9.00390625" defaultRowHeight="19.5" customHeight="1"/>
  <cols>
    <col min="1" max="1" width="36.625" style="2" customWidth="1"/>
    <col min="2" max="2" width="6.625" style="2" customWidth="1"/>
    <col min="3" max="3" width="20.625" style="2" customWidth="1"/>
    <col min="4" max="4" width="3.625" style="2" customWidth="1"/>
    <col min="5" max="5" width="20.625" style="2" customWidth="1"/>
    <col min="6" max="6" width="3.00390625" style="44" customWidth="1"/>
    <col min="7" max="16384" width="9.00390625" style="2" customWidth="1"/>
  </cols>
  <sheetData>
    <row r="1" spans="1:6" s="1" customFormat="1" ht="19.5" customHeight="1">
      <c r="A1" s="83" t="s">
        <v>150</v>
      </c>
      <c r="B1" s="84"/>
      <c r="C1" s="84"/>
      <c r="D1" s="84"/>
      <c r="E1" s="84"/>
      <c r="F1" s="44"/>
    </row>
    <row r="2" spans="1:6" s="1" customFormat="1" ht="19.5" customHeight="1">
      <c r="A2" s="83" t="s">
        <v>152</v>
      </c>
      <c r="B2" s="84"/>
      <c r="C2" s="84"/>
      <c r="D2" s="84"/>
      <c r="E2" s="84"/>
      <c r="F2" s="44"/>
    </row>
    <row r="3" spans="1:6" s="1" customFormat="1" ht="19.5" customHeight="1">
      <c r="A3" s="83" t="s">
        <v>36</v>
      </c>
      <c r="B3" s="84"/>
      <c r="C3" s="84"/>
      <c r="D3" s="84"/>
      <c r="E3" s="84"/>
      <c r="F3" s="44"/>
    </row>
    <row r="4" spans="1:6" s="1" customFormat="1" ht="19.5" customHeight="1">
      <c r="A4" s="83" t="s">
        <v>37</v>
      </c>
      <c r="B4" s="84"/>
      <c r="C4" s="84"/>
      <c r="D4" s="84"/>
      <c r="E4" s="84"/>
      <c r="F4" s="44"/>
    </row>
    <row r="5" spans="2:5" ht="18" customHeight="1">
      <c r="B5" s="24"/>
      <c r="D5" s="102" t="s">
        <v>2</v>
      </c>
      <c r="E5" s="103"/>
    </row>
    <row r="6" spans="2:6" s="12" customFormat="1" ht="29.25" customHeight="1">
      <c r="B6" s="24"/>
      <c r="C6" s="61" t="s">
        <v>4</v>
      </c>
      <c r="E6" s="13" t="s">
        <v>153</v>
      </c>
      <c r="F6" s="44"/>
    </row>
    <row r="7" spans="1:2" ht="18.75" customHeight="1">
      <c r="A7" s="58" t="s">
        <v>138</v>
      </c>
      <c r="B7" s="24"/>
    </row>
    <row r="8" spans="1:5" ht="18.75" customHeight="1">
      <c r="A8" s="8" t="s">
        <v>15</v>
      </c>
      <c r="B8" s="24"/>
      <c r="C8" s="31">
        <v>235181291</v>
      </c>
      <c r="E8" s="31">
        <v>503726297</v>
      </c>
    </row>
    <row r="9" spans="1:5" ht="18.75" customHeight="1">
      <c r="A9" s="8" t="s">
        <v>92</v>
      </c>
      <c r="B9" s="24"/>
      <c r="C9" s="32">
        <v>27068715</v>
      </c>
      <c r="E9" s="32">
        <v>14132365</v>
      </c>
    </row>
    <row r="10" spans="1:5" ht="18.75" customHeight="1">
      <c r="A10" s="8" t="s">
        <v>93</v>
      </c>
      <c r="B10" s="24" t="s">
        <v>80</v>
      </c>
      <c r="C10" s="75">
        <v>-657996</v>
      </c>
      <c r="D10" s="2" t="s">
        <v>81</v>
      </c>
      <c r="E10" s="71" t="s">
        <v>78</v>
      </c>
    </row>
    <row r="11" spans="1:5" ht="18.75" customHeight="1">
      <c r="A11" s="8" t="s">
        <v>94</v>
      </c>
      <c r="B11" s="24" t="s">
        <v>80</v>
      </c>
      <c r="C11" s="73">
        <v>-21099372</v>
      </c>
      <c r="D11" s="2" t="s">
        <v>81</v>
      </c>
      <c r="E11" s="50">
        <v>5563429</v>
      </c>
    </row>
    <row r="12" spans="1:5" ht="18.75" customHeight="1">
      <c r="A12" s="8" t="s">
        <v>168</v>
      </c>
      <c r="B12" s="24" t="s">
        <v>80</v>
      </c>
      <c r="C12" s="73">
        <v>-2752107</v>
      </c>
      <c r="D12" s="2" t="s">
        <v>81</v>
      </c>
      <c r="E12" s="32">
        <v>16434909</v>
      </c>
    </row>
    <row r="13" spans="1:5" ht="18.75" customHeight="1">
      <c r="A13" s="8" t="s">
        <v>154</v>
      </c>
      <c r="B13" s="24"/>
      <c r="C13" s="33">
        <f>SUM(C8:C12)</f>
        <v>237740531</v>
      </c>
      <c r="E13" s="33">
        <f>SUM(E8:E12)</f>
        <v>539857000</v>
      </c>
    </row>
    <row r="14" spans="2:5" ht="16.5" customHeight="1">
      <c r="B14" s="24"/>
      <c r="C14" s="17"/>
      <c r="E14" s="17"/>
    </row>
    <row r="15" spans="1:5" ht="18.75" customHeight="1">
      <c r="A15" s="58" t="s">
        <v>155</v>
      </c>
      <c r="B15" s="24"/>
      <c r="C15" s="17"/>
      <c r="E15" s="17"/>
    </row>
    <row r="16" spans="1:5" ht="18.75" customHeight="1">
      <c r="A16" s="8" t="s">
        <v>95</v>
      </c>
      <c r="B16" s="24"/>
      <c r="C16" s="32">
        <v>12890000</v>
      </c>
      <c r="E16" s="72">
        <v>288500</v>
      </c>
    </row>
    <row r="17" spans="1:5" ht="18.75" customHeight="1">
      <c r="A17" s="8" t="s">
        <v>166</v>
      </c>
      <c r="B17" s="24"/>
      <c r="C17" s="32">
        <v>6000000</v>
      </c>
      <c r="E17" s="70" t="s">
        <v>78</v>
      </c>
    </row>
    <row r="18" spans="1:6" ht="18.75" customHeight="1">
      <c r="A18" s="8" t="s">
        <v>96</v>
      </c>
      <c r="B18" s="24" t="s">
        <v>80</v>
      </c>
      <c r="C18" s="78">
        <v>-510380290</v>
      </c>
      <c r="D18" s="12" t="s">
        <v>82</v>
      </c>
      <c r="E18" s="73">
        <v>-323070302</v>
      </c>
      <c r="F18" s="44" t="s">
        <v>81</v>
      </c>
    </row>
    <row r="19" spans="1:5" ht="18.75" customHeight="1">
      <c r="A19" s="8" t="s">
        <v>97</v>
      </c>
      <c r="B19" s="24" t="s">
        <v>80</v>
      </c>
      <c r="C19" s="78">
        <v>-2639700</v>
      </c>
      <c r="D19" s="44" t="s">
        <v>156</v>
      </c>
      <c r="E19" s="69" t="s">
        <v>162</v>
      </c>
    </row>
    <row r="20" spans="1:6" ht="18.75" customHeight="1">
      <c r="A20" s="8" t="s">
        <v>186</v>
      </c>
      <c r="B20" s="24" t="s">
        <v>80</v>
      </c>
      <c r="C20" s="79">
        <f>SUM(C16:C19)</f>
        <v>-494129990</v>
      </c>
      <c r="D20" s="12" t="s">
        <v>82</v>
      </c>
      <c r="E20" s="74">
        <f>SUM(E16:E19)</f>
        <v>-322781802</v>
      </c>
      <c r="F20" s="44" t="s">
        <v>81</v>
      </c>
    </row>
    <row r="21" spans="2:5" ht="17.25" customHeight="1">
      <c r="B21" s="24"/>
      <c r="C21" s="17"/>
      <c r="E21" s="17"/>
    </row>
    <row r="22" spans="1:5" ht="18.75" customHeight="1">
      <c r="A22" s="58" t="s">
        <v>157</v>
      </c>
      <c r="B22" s="24"/>
      <c r="C22" s="17"/>
      <c r="E22" s="17"/>
    </row>
    <row r="23" spans="1:5" ht="18.75" customHeight="1">
      <c r="A23" s="8" t="s">
        <v>98</v>
      </c>
      <c r="B23" s="24"/>
      <c r="C23" s="32">
        <v>15000000</v>
      </c>
      <c r="E23" s="59" t="s">
        <v>78</v>
      </c>
    </row>
    <row r="24" spans="1:5" ht="18.75" customHeight="1">
      <c r="A24" s="8" t="s">
        <v>99</v>
      </c>
      <c r="B24" s="24"/>
      <c r="C24" s="32">
        <v>10425598</v>
      </c>
      <c r="E24" s="32">
        <v>13932840</v>
      </c>
    </row>
    <row r="25" spans="1:5" ht="18.75" customHeight="1">
      <c r="A25" s="8" t="s">
        <v>100</v>
      </c>
      <c r="B25" s="24"/>
      <c r="C25" s="32">
        <v>11862151</v>
      </c>
      <c r="E25" s="32">
        <v>3749654</v>
      </c>
    </row>
    <row r="26" spans="1:6" ht="18.75" customHeight="1">
      <c r="A26" s="8" t="s">
        <v>101</v>
      </c>
      <c r="B26" s="24" t="s">
        <v>80</v>
      </c>
      <c r="C26" s="73">
        <v>-25836206</v>
      </c>
      <c r="D26" s="12" t="s">
        <v>82</v>
      </c>
      <c r="E26" s="75">
        <v>-25836206</v>
      </c>
      <c r="F26" s="44" t="s">
        <v>81</v>
      </c>
    </row>
    <row r="27" spans="1:6" ht="18.75" customHeight="1">
      <c r="A27" s="8" t="s">
        <v>158</v>
      </c>
      <c r="B27" s="24" t="s">
        <v>80</v>
      </c>
      <c r="C27" s="73">
        <v>-14500000</v>
      </c>
      <c r="D27" s="12" t="s">
        <v>82</v>
      </c>
      <c r="E27" s="73">
        <v>-12113258</v>
      </c>
      <c r="F27" s="44" t="s">
        <v>81</v>
      </c>
    </row>
    <row r="28" spans="1:6" ht="18.75" customHeight="1">
      <c r="A28" s="8" t="s">
        <v>187</v>
      </c>
      <c r="B28" s="24" t="s">
        <v>80</v>
      </c>
      <c r="C28" s="74">
        <f>SUM(C23:C27)</f>
        <v>-3048457</v>
      </c>
      <c r="D28" s="12" t="s">
        <v>82</v>
      </c>
      <c r="E28" s="74">
        <f>SUM(E23:E27)</f>
        <v>-20266970</v>
      </c>
      <c r="F28" s="44" t="s">
        <v>81</v>
      </c>
    </row>
    <row r="29" spans="1:5" ht="18.75" customHeight="1">
      <c r="A29" s="8" t="s">
        <v>159</v>
      </c>
      <c r="B29" s="24"/>
      <c r="C29" s="17"/>
      <c r="E29" s="17"/>
    </row>
    <row r="30" spans="1:5" ht="18.75" customHeight="1">
      <c r="A30" s="8" t="s">
        <v>167</v>
      </c>
      <c r="B30" s="24" t="s">
        <v>80</v>
      </c>
      <c r="C30" s="73">
        <f>C13+C20+C28</f>
        <v>-259437916</v>
      </c>
      <c r="D30" s="2" t="s">
        <v>81</v>
      </c>
      <c r="E30" s="32">
        <f>E13+E20+E28</f>
        <v>196808228</v>
      </c>
    </row>
    <row r="31" spans="1:5" ht="18.75" customHeight="1">
      <c r="A31" s="8" t="s">
        <v>164</v>
      </c>
      <c r="B31" s="24"/>
      <c r="C31" s="32">
        <v>91546</v>
      </c>
      <c r="E31" s="59" t="s">
        <v>78</v>
      </c>
    </row>
    <row r="32" spans="1:6" ht="18.75" customHeight="1">
      <c r="A32" s="8" t="s">
        <v>160</v>
      </c>
      <c r="B32" s="24"/>
      <c r="C32" s="68" t="s">
        <v>78</v>
      </c>
      <c r="D32" s="24" t="s">
        <v>80</v>
      </c>
      <c r="E32" s="75">
        <v>-1752</v>
      </c>
      <c r="F32" s="44" t="s">
        <v>81</v>
      </c>
    </row>
    <row r="33" spans="1:5" ht="18.75" customHeight="1">
      <c r="A33" s="8" t="s">
        <v>161</v>
      </c>
      <c r="B33" s="24"/>
      <c r="C33" s="32">
        <v>428872697</v>
      </c>
      <c r="E33" s="32">
        <v>232066221</v>
      </c>
    </row>
    <row r="34" spans="1:5" ht="18.75" customHeight="1" thickBot="1">
      <c r="A34" s="8" t="s">
        <v>79</v>
      </c>
      <c r="B34" s="24"/>
      <c r="C34" s="34">
        <f>SUM(C30:C33)</f>
        <v>169526327</v>
      </c>
      <c r="E34" s="34">
        <f>SUM(E30:E33)</f>
        <v>428872697</v>
      </c>
    </row>
    <row r="35" spans="2:3" ht="49.5" customHeight="1" thickTop="1">
      <c r="B35" s="24"/>
      <c r="C35" s="17"/>
    </row>
    <row r="36" spans="1:6" ht="21.75" customHeight="1">
      <c r="A36" s="83" t="s">
        <v>91</v>
      </c>
      <c r="B36" s="84"/>
      <c r="C36" s="84"/>
      <c r="D36" s="84"/>
      <c r="E36" s="84"/>
      <c r="F36" s="84"/>
    </row>
    <row r="37" spans="1:6" s="1" customFormat="1" ht="21.75" customHeight="1">
      <c r="A37" s="83" t="s">
        <v>165</v>
      </c>
      <c r="B37" s="84"/>
      <c r="C37" s="84"/>
      <c r="D37" s="84"/>
      <c r="E37" s="84"/>
      <c r="F37" s="84"/>
    </row>
    <row r="38" spans="1:5" ht="21.75" customHeight="1">
      <c r="A38" s="60" t="s">
        <v>89</v>
      </c>
      <c r="B38" s="96" t="s">
        <v>83</v>
      </c>
      <c r="C38" s="97"/>
      <c r="E38" s="8" t="s">
        <v>88</v>
      </c>
    </row>
    <row r="39" ht="18.75" customHeight="1">
      <c r="B39" s="24"/>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sheetData>
  <mergeCells count="8">
    <mergeCell ref="A36:F36"/>
    <mergeCell ref="B38:C38"/>
    <mergeCell ref="D5:E5"/>
    <mergeCell ref="A1:E1"/>
    <mergeCell ref="A2:E2"/>
    <mergeCell ref="A3:E3"/>
    <mergeCell ref="A4:E4"/>
    <mergeCell ref="A37:F37"/>
  </mergeCells>
  <printOptions/>
  <pageMargins left="0.7874015748031497" right="0.2755905511811024" top="0.71" bottom="0.8267716535433072" header="0.31496062992125984" footer="0.5905511811023623"/>
  <pageSetup horizontalDpi="180" verticalDpi="180" orientation="portrait" paperSize="9" r:id="rId1"/>
  <headerFooter alignWithMargins="0">
    <oddFooter>&amp;C～&amp;"Times New Roman,標準"  4  &amp;"新細明體,標準"～</oddFooter>
  </headerFooter>
</worksheet>
</file>

<file path=xl/worksheets/sheet4.xml><?xml version="1.0" encoding="utf-8"?>
<worksheet xmlns="http://schemas.openxmlformats.org/spreadsheetml/2006/main" xmlns:r="http://schemas.openxmlformats.org/officeDocument/2006/relationships">
  <dimension ref="A1:J202"/>
  <sheetViews>
    <sheetView workbookViewId="0" topLeftCell="A36">
      <selection activeCell="E40" sqref="E40"/>
    </sheetView>
  </sheetViews>
  <sheetFormatPr defaultColWidth="9.00390625" defaultRowHeight="19.5" customHeight="1"/>
  <cols>
    <col min="1" max="1" width="32.625" style="19" customWidth="1"/>
    <col min="2" max="2" width="2.875" style="19" customWidth="1"/>
    <col min="3" max="3" width="15.125" style="19" customWidth="1"/>
    <col min="4" max="4" width="2.625" style="19" customWidth="1"/>
    <col min="5" max="5" width="8.125" style="19" customWidth="1"/>
    <col min="6" max="6" width="2.875" style="19" customWidth="1"/>
    <col min="7" max="7" width="15.125" style="19" customWidth="1"/>
    <col min="8" max="8" width="2.625" style="19" customWidth="1"/>
    <col min="9" max="9" width="8.125" style="19" customWidth="1"/>
    <col min="10" max="10" width="2.50390625" style="19" customWidth="1"/>
    <col min="11" max="16384" width="9.00390625" style="19" customWidth="1"/>
  </cols>
  <sheetData>
    <row r="1" spans="1:9" s="1" customFormat="1" ht="24.75" customHeight="1">
      <c r="A1" s="83" t="s">
        <v>151</v>
      </c>
      <c r="B1" s="84"/>
      <c r="C1" s="84"/>
      <c r="D1" s="84"/>
      <c r="E1" s="84"/>
      <c r="F1" s="84"/>
      <c r="G1" s="84"/>
      <c r="H1" s="84"/>
      <c r="I1" s="84"/>
    </row>
    <row r="2" spans="1:9" s="1" customFormat="1" ht="24.75" customHeight="1">
      <c r="A2" s="83" t="s">
        <v>35</v>
      </c>
      <c r="B2" s="84"/>
      <c r="C2" s="84"/>
      <c r="D2" s="84"/>
      <c r="E2" s="84"/>
      <c r="F2" s="84"/>
      <c r="G2" s="84"/>
      <c r="H2" s="84"/>
      <c r="I2" s="84"/>
    </row>
    <row r="3" spans="1:9" s="1" customFormat="1" ht="24.75" customHeight="1">
      <c r="A3" s="83" t="s">
        <v>36</v>
      </c>
      <c r="B3" s="84"/>
      <c r="C3" s="84"/>
      <c r="D3" s="84"/>
      <c r="E3" s="84"/>
      <c r="F3" s="84"/>
      <c r="G3" s="84"/>
      <c r="H3" s="84"/>
      <c r="I3" s="84"/>
    </row>
    <row r="4" spans="1:9" s="1" customFormat="1" ht="24.75" customHeight="1">
      <c r="A4" s="83" t="s">
        <v>37</v>
      </c>
      <c r="B4" s="84"/>
      <c r="C4" s="84"/>
      <c r="D4" s="84"/>
      <c r="E4" s="84"/>
      <c r="F4" s="84"/>
      <c r="G4" s="84"/>
      <c r="H4" s="84"/>
      <c r="I4" s="84"/>
    </row>
    <row r="5" spans="7:9" s="2" customFormat="1" ht="31.5" customHeight="1">
      <c r="G5" s="102" t="s">
        <v>2</v>
      </c>
      <c r="H5" s="103"/>
      <c r="I5" s="103"/>
    </row>
    <row r="6" spans="3:9" s="12" customFormat="1" ht="34.5" customHeight="1">
      <c r="C6" s="104" t="s">
        <v>4</v>
      </c>
      <c r="D6" s="105"/>
      <c r="E6" s="105"/>
      <c r="G6" s="104" t="s">
        <v>17</v>
      </c>
      <c r="H6" s="105"/>
      <c r="I6" s="105"/>
    </row>
    <row r="7" spans="1:9" s="12" customFormat="1" ht="25.5" customHeight="1">
      <c r="A7" s="15" t="s">
        <v>3</v>
      </c>
      <c r="C7" s="15" t="s">
        <v>0</v>
      </c>
      <c r="E7" s="16" t="s">
        <v>1</v>
      </c>
      <c r="G7" s="16" t="s">
        <v>0</v>
      </c>
      <c r="I7" s="16" t="s">
        <v>1</v>
      </c>
    </row>
    <row r="8" spans="1:9" s="2" customFormat="1" ht="25.5" customHeight="1">
      <c r="A8" s="8" t="s">
        <v>18</v>
      </c>
      <c r="C8" s="45">
        <f>SUM(C9:C16)</f>
        <v>1195719681</v>
      </c>
      <c r="E8" s="46">
        <f>SUM(E9:E16)</f>
        <v>99.99999999999999</v>
      </c>
      <c r="G8" s="45">
        <f>SUM(G9:G16)</f>
        <v>1290797999</v>
      </c>
      <c r="I8" s="46">
        <f>SUM(I9:I16)</f>
        <v>100</v>
      </c>
    </row>
    <row r="9" spans="1:9" s="2" customFormat="1" ht="25.5" customHeight="1">
      <c r="A9" s="8" t="s">
        <v>5</v>
      </c>
      <c r="C9" s="47">
        <v>913683614</v>
      </c>
      <c r="E9" s="48">
        <f>C9/$C$8*100-0.01</f>
        <v>76.40286068285431</v>
      </c>
      <c r="G9" s="47">
        <v>931858823</v>
      </c>
      <c r="I9" s="48">
        <f aca="true" t="shared" si="0" ref="I9:I16">G9/$G$8*100</f>
        <v>72.19245952673653</v>
      </c>
    </row>
    <row r="10" spans="1:9" s="2" customFormat="1" ht="25.5" customHeight="1">
      <c r="A10" s="8" t="s">
        <v>6</v>
      </c>
      <c r="C10" s="47">
        <v>144339931</v>
      </c>
      <c r="E10" s="48">
        <f>C10/$C$8*100</f>
        <v>12.071385400237467</v>
      </c>
      <c r="G10" s="47">
        <v>131681384</v>
      </c>
      <c r="I10" s="48">
        <f t="shared" si="0"/>
        <v>10.201548507358664</v>
      </c>
    </row>
    <row r="11" spans="1:9" s="2" customFormat="1" ht="25.5" customHeight="1">
      <c r="A11" s="8" t="s">
        <v>19</v>
      </c>
      <c r="C11" s="47">
        <v>9377531</v>
      </c>
      <c r="E11" s="48">
        <f>C11/$C$8*100</f>
        <v>0.784258313132173</v>
      </c>
      <c r="G11" s="47">
        <v>8634840</v>
      </c>
      <c r="I11" s="48">
        <f t="shared" si="0"/>
        <v>0.6689536245554716</v>
      </c>
    </row>
    <row r="12" spans="1:9" s="2" customFormat="1" ht="25.5" customHeight="1">
      <c r="A12" s="8" t="s">
        <v>20</v>
      </c>
      <c r="C12" s="47">
        <v>102238584</v>
      </c>
      <c r="E12" s="48">
        <f>C12/$C$8*100</f>
        <v>8.55038063055851</v>
      </c>
      <c r="G12" s="47">
        <v>153540903</v>
      </c>
      <c r="I12" s="48">
        <f t="shared" si="0"/>
        <v>11.895037265238278</v>
      </c>
    </row>
    <row r="13" spans="1:9" s="2" customFormat="1" ht="25.5" customHeight="1">
      <c r="A13" s="8" t="s">
        <v>7</v>
      </c>
      <c r="C13" s="47">
        <v>17182279</v>
      </c>
      <c r="E13" s="48">
        <f>C13/$C$8*100</f>
        <v>1.4369822018510372</v>
      </c>
      <c r="G13" s="47">
        <v>21077011</v>
      </c>
      <c r="I13" s="48">
        <f t="shared" si="0"/>
        <v>1.6328667240210062</v>
      </c>
    </row>
    <row r="14" spans="1:9" s="2" customFormat="1" ht="25.5" customHeight="1">
      <c r="A14" s="8" t="s">
        <v>8</v>
      </c>
      <c r="C14" s="47">
        <v>22053909</v>
      </c>
      <c r="E14" s="48">
        <f>C14/$C$8*100</f>
        <v>1.8444046167707093</v>
      </c>
      <c r="G14" s="47">
        <v>30463018</v>
      </c>
      <c r="I14" s="48">
        <f t="shared" si="0"/>
        <v>2.360014349541922</v>
      </c>
    </row>
    <row r="15" spans="1:9" s="2" customFormat="1" ht="25.5" customHeight="1">
      <c r="A15" s="8" t="s">
        <v>21</v>
      </c>
      <c r="B15" s="24" t="s">
        <v>80</v>
      </c>
      <c r="C15" s="73">
        <v>-657996</v>
      </c>
      <c r="D15" s="12" t="s">
        <v>85</v>
      </c>
      <c r="E15" s="77">
        <f>C15/$C$8*100+0.01</f>
        <v>-0.04502928574778556</v>
      </c>
      <c r="F15" s="2" t="s">
        <v>81</v>
      </c>
      <c r="G15" s="68" t="s">
        <v>140</v>
      </c>
      <c r="H15" s="12"/>
      <c r="I15" s="76" t="s">
        <v>140</v>
      </c>
    </row>
    <row r="16" spans="1:9" s="2" customFormat="1" ht="25.5" customHeight="1">
      <c r="A16" s="8" t="s">
        <v>188</v>
      </c>
      <c r="B16" s="24" t="s">
        <v>80</v>
      </c>
      <c r="C16" s="73">
        <v>-12498171</v>
      </c>
      <c r="D16" s="12" t="s">
        <v>85</v>
      </c>
      <c r="E16" s="77">
        <f>C16/$C$8*100</f>
        <v>-1.0452425596564217</v>
      </c>
      <c r="F16" s="2" t="s">
        <v>81</v>
      </c>
      <c r="G16" s="47">
        <v>13542020</v>
      </c>
      <c r="I16" s="48">
        <f t="shared" si="0"/>
        <v>1.049120002548129</v>
      </c>
    </row>
    <row r="17" spans="3:9" s="2" customFormat="1" ht="21" customHeight="1">
      <c r="C17" s="17"/>
      <c r="E17" s="49"/>
      <c r="G17" s="17"/>
      <c r="I17" s="49"/>
    </row>
    <row r="18" spans="1:9" s="2" customFormat="1" ht="25.5" customHeight="1">
      <c r="A18" s="8" t="s">
        <v>22</v>
      </c>
      <c r="C18" s="51">
        <f>SUM(C19:C27)</f>
        <v>957979150</v>
      </c>
      <c r="E18" s="52">
        <f>SUM(E19:E27)</f>
        <v>80.12736908092258</v>
      </c>
      <c r="G18" s="51">
        <f>SUM(G19:G27)</f>
        <v>750940999</v>
      </c>
      <c r="I18" s="52">
        <f>SUM(I19:I27)+0.01</f>
        <v>58.186492338984486</v>
      </c>
    </row>
    <row r="19" spans="1:9" s="2" customFormat="1" ht="25.5" customHeight="1">
      <c r="A19" s="8" t="s">
        <v>9</v>
      </c>
      <c r="C19" s="47">
        <v>6041607</v>
      </c>
      <c r="E19" s="48">
        <f aca="true" t="shared" si="1" ref="E19:E26">C19/$C$8*100</f>
        <v>0.505269512244484</v>
      </c>
      <c r="G19" s="47">
        <v>6270342</v>
      </c>
      <c r="I19" s="48">
        <f>G19/$G$8*100</f>
        <v>0.485772522490562</v>
      </c>
    </row>
    <row r="20" spans="1:9" s="2" customFormat="1" ht="25.5" customHeight="1">
      <c r="A20" s="8" t="s">
        <v>10</v>
      </c>
      <c r="C20" s="47">
        <v>335449818</v>
      </c>
      <c r="E20" s="48">
        <f t="shared" si="1"/>
        <v>28.054219005532953</v>
      </c>
      <c r="G20" s="47">
        <v>191791901</v>
      </c>
      <c r="I20" s="48">
        <f>G20/$G$8*100</f>
        <v>14.858397762359719</v>
      </c>
    </row>
    <row r="21" spans="1:9" s="2" customFormat="1" ht="25.5" customHeight="1">
      <c r="A21" s="8" t="s">
        <v>11</v>
      </c>
      <c r="C21" s="47">
        <v>461406330</v>
      </c>
      <c r="E21" s="48">
        <f t="shared" si="1"/>
        <v>38.58816889374258</v>
      </c>
      <c r="G21" s="47">
        <v>400965162</v>
      </c>
      <c r="I21" s="48">
        <f>G21/$G$8*100</f>
        <v>31.063354786003195</v>
      </c>
    </row>
    <row r="22" spans="1:9" s="2" customFormat="1" ht="25.5" customHeight="1">
      <c r="A22" s="8" t="s">
        <v>12</v>
      </c>
      <c r="C22" s="47">
        <v>40253629</v>
      </c>
      <c r="E22" s="48">
        <f t="shared" si="1"/>
        <v>3.3664770798399197</v>
      </c>
      <c r="G22" s="47">
        <v>43344995</v>
      </c>
      <c r="I22" s="48">
        <f aca="true" t="shared" si="2" ref="I22:I27">G22/$G$8*100</f>
        <v>3.3579998600540133</v>
      </c>
    </row>
    <row r="23" spans="1:9" s="2" customFormat="1" ht="25.5" customHeight="1">
      <c r="A23" s="8" t="s">
        <v>23</v>
      </c>
      <c r="C23" s="47">
        <v>97458996</v>
      </c>
      <c r="E23" s="48">
        <f t="shared" si="1"/>
        <v>8.15065583920919</v>
      </c>
      <c r="G23" s="47">
        <v>113450333</v>
      </c>
      <c r="I23" s="48">
        <f t="shared" si="2"/>
        <v>8.789162447407852</v>
      </c>
    </row>
    <row r="24" spans="1:9" s="2" customFormat="1" ht="25.5" customHeight="1">
      <c r="A24" s="8" t="s">
        <v>13</v>
      </c>
      <c r="C24" s="47">
        <v>3248872</v>
      </c>
      <c r="E24" s="48">
        <f t="shared" si="1"/>
        <v>0.27170849920969065</v>
      </c>
      <c r="G24" s="47">
        <v>1750807</v>
      </c>
      <c r="I24" s="48">
        <f>G24/$G$8*100</f>
        <v>0.13563756694357876</v>
      </c>
    </row>
    <row r="25" spans="1:9" s="2" customFormat="1" ht="25.5" customHeight="1">
      <c r="A25" s="8" t="s">
        <v>14</v>
      </c>
      <c r="C25" s="47">
        <v>29835305</v>
      </c>
      <c r="E25" s="48">
        <f t="shared" si="1"/>
        <v>2.4951755393913264</v>
      </c>
      <c r="G25" s="47">
        <v>15956142</v>
      </c>
      <c r="I25" s="48">
        <f t="shared" si="2"/>
        <v>1.2361455481308041</v>
      </c>
    </row>
    <row r="26" spans="1:10" s="2" customFormat="1" ht="25.5" customHeight="1">
      <c r="A26" s="8" t="s">
        <v>102</v>
      </c>
      <c r="B26" s="24" t="s">
        <v>80</v>
      </c>
      <c r="C26" s="73">
        <v>-27068715</v>
      </c>
      <c r="D26" s="12" t="s">
        <v>85</v>
      </c>
      <c r="E26" s="77">
        <f t="shared" si="1"/>
        <v>-2.2638010756302003</v>
      </c>
      <c r="F26" s="12" t="s">
        <v>85</v>
      </c>
      <c r="G26" s="73">
        <v>-14132365</v>
      </c>
      <c r="H26" s="12" t="s">
        <v>85</v>
      </c>
      <c r="I26" s="77">
        <f t="shared" si="2"/>
        <v>-1.0948548890646366</v>
      </c>
      <c r="J26" s="2" t="s">
        <v>81</v>
      </c>
    </row>
    <row r="27" spans="1:10" s="2" customFormat="1" ht="25.5" customHeight="1">
      <c r="A27" s="8" t="s">
        <v>24</v>
      </c>
      <c r="B27" s="24"/>
      <c r="C27" s="50">
        <v>11353308</v>
      </c>
      <c r="D27" s="12"/>
      <c r="E27" s="80">
        <f>C27/$C$8*100+0.01</f>
        <v>0.9594957873826282</v>
      </c>
      <c r="F27" s="12" t="s">
        <v>169</v>
      </c>
      <c r="G27" s="73">
        <v>-8456318</v>
      </c>
      <c r="H27" s="12" t="s">
        <v>85</v>
      </c>
      <c r="I27" s="77">
        <f t="shared" si="2"/>
        <v>-0.6551232653406058</v>
      </c>
      <c r="J27" s="2" t="s">
        <v>81</v>
      </c>
    </row>
    <row r="28" spans="1:9" s="2" customFormat="1" ht="25.5" customHeight="1">
      <c r="A28" s="8" t="s">
        <v>25</v>
      </c>
      <c r="C28" s="53">
        <f>C8-C18</f>
        <v>237740531</v>
      </c>
      <c r="E28" s="46">
        <f>E8-E18</f>
        <v>19.87263091907741</v>
      </c>
      <c r="G28" s="53">
        <f>G8-G18</f>
        <v>539857000</v>
      </c>
      <c r="I28" s="46">
        <f>I8-I18</f>
        <v>41.813507661015514</v>
      </c>
    </row>
    <row r="29" spans="1:9" s="2" customFormat="1" ht="12" customHeight="1">
      <c r="A29" s="8"/>
      <c r="C29" s="56"/>
      <c r="E29" s="57"/>
      <c r="G29" s="56"/>
      <c r="I29" s="57"/>
    </row>
    <row r="30" spans="3:9" s="12" customFormat="1" ht="34.5" customHeight="1">
      <c r="C30" s="104" t="s">
        <v>4</v>
      </c>
      <c r="D30" s="105"/>
      <c r="E30" s="105"/>
      <c r="G30" s="104" t="s">
        <v>17</v>
      </c>
      <c r="H30" s="105"/>
      <c r="I30" s="105"/>
    </row>
    <row r="31" spans="1:9" s="12" customFormat="1" ht="25.5" customHeight="1">
      <c r="A31" s="15" t="s">
        <v>3</v>
      </c>
      <c r="C31" s="15" t="s">
        <v>0</v>
      </c>
      <c r="E31" s="16" t="s">
        <v>1</v>
      </c>
      <c r="G31" s="16" t="s">
        <v>0</v>
      </c>
      <c r="I31" s="16" t="s">
        <v>1</v>
      </c>
    </row>
    <row r="32" spans="1:9" s="2" customFormat="1" ht="25.5" customHeight="1">
      <c r="A32" s="8" t="s">
        <v>26</v>
      </c>
      <c r="C32" s="51">
        <f>SUM(C33:C36)</f>
        <v>115247989</v>
      </c>
      <c r="E32" s="52">
        <f>SUM(E33:E36)</f>
        <v>9.638378528955567</v>
      </c>
      <c r="G32" s="51">
        <f>SUM(G33:G36)</f>
        <v>85085563</v>
      </c>
      <c r="I32" s="52">
        <f>SUM(I33:I36)</f>
        <v>6.601702424850133</v>
      </c>
    </row>
    <row r="33" spans="1:9" s="2" customFormat="1" ht="25.5" customHeight="1">
      <c r="A33" s="8" t="s">
        <v>27</v>
      </c>
      <c r="C33" s="47">
        <v>99774339</v>
      </c>
      <c r="E33" s="48">
        <f>C33/$C$8*100</f>
        <v>8.344291775523597</v>
      </c>
      <c r="G33" s="47">
        <v>73005725</v>
      </c>
      <c r="I33" s="48">
        <f>G33/$G$8*100</f>
        <v>5.6558597903435395</v>
      </c>
    </row>
    <row r="34" spans="1:9" s="2" customFormat="1" ht="25.5" customHeight="1">
      <c r="A34" s="8" t="s">
        <v>28</v>
      </c>
      <c r="C34" s="47">
        <v>10138344</v>
      </c>
      <c r="E34" s="48">
        <f>C34/$C$8*100</f>
        <v>0.8478863533902141</v>
      </c>
      <c r="G34" s="47">
        <v>11939333</v>
      </c>
      <c r="I34" s="48">
        <f>G34/$G$8*100+0.01</f>
        <v>0.9349575076231583</v>
      </c>
    </row>
    <row r="35" spans="1:9" s="2" customFormat="1" ht="25.5" customHeight="1">
      <c r="A35" s="8" t="s">
        <v>29</v>
      </c>
      <c r="C35" s="47">
        <v>2695606</v>
      </c>
      <c r="E35" s="48">
        <f>C35/$C$8*100</f>
        <v>0.22543795530283656</v>
      </c>
      <c r="G35" s="47">
        <v>140505</v>
      </c>
      <c r="I35" s="48">
        <f>G35/$G$8*100</f>
        <v>0.010885126883435773</v>
      </c>
    </row>
    <row r="36" spans="1:9" s="2" customFormat="1" ht="25.5" customHeight="1">
      <c r="A36" s="8" t="s">
        <v>84</v>
      </c>
      <c r="C36" s="47">
        <v>2639700</v>
      </c>
      <c r="E36" s="48">
        <f>C36/$C$8*100</f>
        <v>0.2207624447389187</v>
      </c>
      <c r="G36" s="81" t="s">
        <v>78</v>
      </c>
      <c r="I36" s="82" t="s">
        <v>78</v>
      </c>
    </row>
    <row r="37" spans="1:9" s="2" customFormat="1" ht="25.5" customHeight="1">
      <c r="A37" s="8" t="s">
        <v>30</v>
      </c>
      <c r="C37" s="53">
        <f>SUM(C28-C32)</f>
        <v>122492542</v>
      </c>
      <c r="E37" s="46">
        <f>SUM(E28-E32)</f>
        <v>10.234252390121842</v>
      </c>
      <c r="G37" s="53">
        <f>SUM(G28-G32)</f>
        <v>454771437</v>
      </c>
      <c r="I37" s="46">
        <f>I28-I32</f>
        <v>35.21180523616538</v>
      </c>
    </row>
    <row r="38" spans="3:9" s="2" customFormat="1" ht="25.5" customHeight="1">
      <c r="C38" s="47"/>
      <c r="E38" s="49"/>
      <c r="G38" s="17"/>
      <c r="I38" s="49"/>
    </row>
    <row r="39" spans="1:9" s="2" customFormat="1" ht="25.5" customHeight="1">
      <c r="A39" s="8" t="s">
        <v>31</v>
      </c>
      <c r="C39" s="51">
        <f>SUM(C40:C42)</f>
        <v>397772001</v>
      </c>
      <c r="E39" s="52">
        <f>SUM(E40:E42)</f>
        <v>33.266325487537074</v>
      </c>
      <c r="G39" s="51">
        <f>SUM(G40:G42)</f>
        <v>237984739</v>
      </c>
      <c r="I39" s="52">
        <f>SUM(I40:I42)</f>
        <v>18.437024165235012</v>
      </c>
    </row>
    <row r="40" spans="1:9" s="2" customFormat="1" ht="25.5" customHeight="1">
      <c r="A40" s="8" t="s">
        <v>163</v>
      </c>
      <c r="C40" s="56">
        <v>66278031</v>
      </c>
      <c r="E40" s="57">
        <f>C40/$C$8*100</f>
        <v>5.542940544774725</v>
      </c>
      <c r="G40" s="56">
        <v>38023287</v>
      </c>
      <c r="I40" s="57">
        <f>G40/$G$8*100</f>
        <v>2.945719394472039</v>
      </c>
    </row>
    <row r="41" spans="1:9" s="2" customFormat="1" ht="25.5" customHeight="1">
      <c r="A41" s="8" t="s">
        <v>32</v>
      </c>
      <c r="C41" s="81" t="s">
        <v>78</v>
      </c>
      <c r="E41" s="82" t="s">
        <v>78</v>
      </c>
      <c r="G41" s="56">
        <v>10089775</v>
      </c>
      <c r="I41" s="48">
        <f>G41/$G$8*100</f>
        <v>0.7816695569575329</v>
      </c>
    </row>
    <row r="42" spans="1:9" s="2" customFormat="1" ht="25.5" customHeight="1">
      <c r="A42" s="8" t="s">
        <v>33</v>
      </c>
      <c r="C42" s="47">
        <v>331493970</v>
      </c>
      <c r="E42" s="48">
        <f>C42/$C$8*100</f>
        <v>27.72338494276235</v>
      </c>
      <c r="G42" s="47">
        <v>189871677</v>
      </c>
      <c r="I42" s="48">
        <f>G42/$G$8*100</f>
        <v>14.709635213805441</v>
      </c>
    </row>
    <row r="43" spans="1:9" s="2" customFormat="1" ht="25.5" customHeight="1" thickBot="1">
      <c r="A43" s="8" t="s">
        <v>34</v>
      </c>
      <c r="B43" s="24" t="s">
        <v>80</v>
      </c>
      <c r="C43" s="34">
        <f>SUM(C39-C37)</f>
        <v>275279459</v>
      </c>
      <c r="D43" s="12" t="s">
        <v>85</v>
      </c>
      <c r="E43" s="54">
        <v>23.04</v>
      </c>
      <c r="F43" s="2" t="s">
        <v>81</v>
      </c>
      <c r="G43" s="34">
        <f>SUM(G37-G39)</f>
        <v>216786698</v>
      </c>
      <c r="H43" s="12"/>
      <c r="I43" s="55">
        <f>SUM(I37-I39)</f>
        <v>16.77478107093037</v>
      </c>
    </row>
    <row r="44" spans="3:9" s="2" customFormat="1" ht="25.5" customHeight="1" thickTop="1">
      <c r="C44" s="17"/>
      <c r="E44" s="49"/>
      <c r="G44" s="17"/>
      <c r="I44" s="49"/>
    </row>
    <row r="45" spans="3:9" s="2" customFormat="1" ht="25.5" customHeight="1">
      <c r="C45" s="17"/>
      <c r="E45" s="49"/>
      <c r="G45" s="17"/>
      <c r="I45" s="49"/>
    </row>
    <row r="46" spans="3:9" s="2" customFormat="1" ht="25.5" customHeight="1">
      <c r="C46" s="17"/>
      <c r="E46" s="49"/>
      <c r="G46" s="17"/>
      <c r="I46" s="49"/>
    </row>
    <row r="47" spans="5:9" s="2" customFormat="1" ht="25.5" customHeight="1">
      <c r="E47" s="49"/>
      <c r="G47" s="17"/>
      <c r="I47" s="49"/>
    </row>
    <row r="48" spans="5:9" s="2" customFormat="1" ht="25.5" customHeight="1">
      <c r="E48" s="49"/>
      <c r="G48" s="17"/>
      <c r="I48" s="49"/>
    </row>
    <row r="49" spans="5:9" s="2" customFormat="1" ht="25.5" customHeight="1">
      <c r="E49" s="49"/>
      <c r="G49" s="17"/>
      <c r="I49" s="49"/>
    </row>
    <row r="50" spans="5:9" s="2" customFormat="1" ht="25.5" customHeight="1">
      <c r="E50" s="49"/>
      <c r="G50" s="17"/>
      <c r="I50" s="49"/>
    </row>
    <row r="51" spans="5:9" ht="25.5" customHeight="1">
      <c r="E51" s="43"/>
      <c r="I51" s="43"/>
    </row>
    <row r="52" spans="5:9" ht="25.5" customHeight="1">
      <c r="E52" s="43"/>
      <c r="I52" s="43"/>
    </row>
    <row r="53" spans="5:9" ht="25.5" customHeight="1">
      <c r="E53" s="43"/>
      <c r="I53" s="43"/>
    </row>
    <row r="54" spans="5:9" ht="25.5" customHeight="1">
      <c r="E54" s="43"/>
      <c r="I54" s="43"/>
    </row>
    <row r="55" spans="5:9" ht="21" customHeight="1">
      <c r="E55" s="43"/>
      <c r="I55" s="43"/>
    </row>
    <row r="56" spans="1:10" s="2" customFormat="1" ht="21.75" customHeight="1">
      <c r="A56" s="83" t="s">
        <v>86</v>
      </c>
      <c r="B56" s="83"/>
      <c r="C56" s="83"/>
      <c r="D56" s="83"/>
      <c r="E56" s="83"/>
      <c r="F56" s="83"/>
      <c r="G56" s="83"/>
      <c r="H56" s="83"/>
      <c r="I56" s="83"/>
      <c r="J56" s="83"/>
    </row>
    <row r="57" spans="1:10" s="63" customFormat="1" ht="21.75" customHeight="1">
      <c r="A57" s="83" t="s">
        <v>165</v>
      </c>
      <c r="B57" s="83"/>
      <c r="C57" s="83"/>
      <c r="D57" s="83"/>
      <c r="E57" s="83"/>
      <c r="F57" s="83"/>
      <c r="G57" s="83"/>
      <c r="H57" s="83"/>
      <c r="I57" s="83"/>
      <c r="J57" s="83"/>
    </row>
    <row r="58" spans="1:7" s="8" customFormat="1" ht="21.75" customHeight="1">
      <c r="A58" s="8" t="s">
        <v>87</v>
      </c>
      <c r="C58" s="8" t="s">
        <v>111</v>
      </c>
      <c r="E58" s="65"/>
      <c r="G58" s="62" t="s">
        <v>90</v>
      </c>
    </row>
    <row r="59" ht="19.5" customHeight="1">
      <c r="E59" s="43"/>
    </row>
    <row r="60" ht="19.5" customHeight="1">
      <c r="E60" s="43"/>
    </row>
    <row r="61" ht="19.5" customHeight="1">
      <c r="E61" s="43"/>
    </row>
    <row r="62" ht="19.5" customHeight="1">
      <c r="E62" s="43"/>
    </row>
    <row r="63" ht="19.5" customHeight="1">
      <c r="E63" s="43"/>
    </row>
    <row r="64" ht="19.5" customHeight="1">
      <c r="E64" s="43"/>
    </row>
    <row r="65" ht="19.5" customHeight="1">
      <c r="E65" s="43"/>
    </row>
    <row r="66" ht="19.5" customHeight="1">
      <c r="E66" s="43"/>
    </row>
    <row r="67" ht="19.5" customHeight="1">
      <c r="E67" s="43"/>
    </row>
    <row r="68" ht="19.5" customHeight="1">
      <c r="E68" s="43"/>
    </row>
    <row r="69" ht="19.5" customHeight="1">
      <c r="E69" s="43"/>
    </row>
    <row r="70" ht="19.5" customHeight="1">
      <c r="E70" s="43"/>
    </row>
    <row r="71" ht="19.5" customHeight="1">
      <c r="E71" s="43"/>
    </row>
    <row r="72" ht="19.5" customHeight="1">
      <c r="E72" s="43"/>
    </row>
    <row r="73" ht="19.5" customHeight="1">
      <c r="E73" s="43"/>
    </row>
    <row r="74" ht="19.5" customHeight="1">
      <c r="E74" s="43"/>
    </row>
    <row r="75" ht="19.5" customHeight="1">
      <c r="E75" s="43"/>
    </row>
    <row r="76" ht="19.5" customHeight="1">
      <c r="E76" s="43"/>
    </row>
    <row r="77" ht="19.5" customHeight="1">
      <c r="E77" s="43"/>
    </row>
    <row r="78" ht="19.5" customHeight="1">
      <c r="E78" s="43"/>
    </row>
    <row r="79" ht="19.5" customHeight="1">
      <c r="E79" s="43"/>
    </row>
    <row r="80" ht="19.5" customHeight="1">
      <c r="E80" s="43"/>
    </row>
    <row r="81" ht="19.5" customHeight="1">
      <c r="E81" s="43"/>
    </row>
    <row r="82" ht="19.5" customHeight="1">
      <c r="E82" s="43"/>
    </row>
    <row r="83" ht="19.5" customHeight="1">
      <c r="E83" s="43"/>
    </row>
    <row r="84" ht="19.5" customHeight="1">
      <c r="E84" s="43"/>
    </row>
    <row r="85" ht="19.5" customHeight="1">
      <c r="E85" s="43"/>
    </row>
    <row r="86" ht="19.5" customHeight="1">
      <c r="E86" s="43"/>
    </row>
    <row r="87" ht="19.5" customHeight="1">
      <c r="E87" s="43"/>
    </row>
    <row r="88" ht="19.5" customHeight="1">
      <c r="E88" s="43"/>
    </row>
    <row r="89" ht="19.5" customHeight="1">
      <c r="E89" s="43"/>
    </row>
    <row r="90" ht="19.5" customHeight="1">
      <c r="E90" s="43"/>
    </row>
    <row r="91" ht="19.5" customHeight="1">
      <c r="E91" s="43"/>
    </row>
    <row r="92" ht="19.5" customHeight="1">
      <c r="E92" s="43"/>
    </row>
    <row r="93" ht="19.5" customHeight="1">
      <c r="E93" s="43"/>
    </row>
    <row r="94" ht="19.5" customHeight="1">
      <c r="E94" s="43"/>
    </row>
    <row r="95" ht="19.5" customHeight="1">
      <c r="E95" s="43"/>
    </row>
    <row r="96" ht="19.5" customHeight="1">
      <c r="E96" s="43"/>
    </row>
    <row r="97" ht="19.5" customHeight="1">
      <c r="E97" s="43"/>
    </row>
    <row r="98" ht="19.5" customHeight="1">
      <c r="E98" s="43"/>
    </row>
    <row r="99" ht="19.5" customHeight="1">
      <c r="E99" s="43"/>
    </row>
    <row r="100" ht="19.5" customHeight="1">
      <c r="E100" s="43"/>
    </row>
    <row r="101" ht="19.5" customHeight="1">
      <c r="E101" s="43"/>
    </row>
    <row r="102" ht="19.5" customHeight="1">
      <c r="E102" s="43"/>
    </row>
    <row r="103" ht="19.5" customHeight="1">
      <c r="E103" s="43"/>
    </row>
    <row r="104" ht="19.5" customHeight="1">
      <c r="E104" s="43"/>
    </row>
    <row r="105" ht="19.5" customHeight="1">
      <c r="E105" s="43"/>
    </row>
    <row r="106" ht="19.5" customHeight="1">
      <c r="E106" s="43"/>
    </row>
    <row r="107" ht="19.5" customHeight="1">
      <c r="E107" s="43"/>
    </row>
    <row r="108" ht="19.5" customHeight="1">
      <c r="E108" s="43"/>
    </row>
    <row r="109" ht="19.5" customHeight="1">
      <c r="E109" s="43"/>
    </row>
    <row r="110" ht="19.5" customHeight="1">
      <c r="E110" s="43"/>
    </row>
    <row r="111" ht="19.5" customHeight="1">
      <c r="E111" s="43"/>
    </row>
    <row r="112" ht="19.5" customHeight="1">
      <c r="E112" s="43"/>
    </row>
    <row r="113" ht="19.5" customHeight="1">
      <c r="E113" s="43"/>
    </row>
    <row r="114" ht="19.5" customHeight="1">
      <c r="E114" s="43"/>
    </row>
    <row r="115" ht="19.5" customHeight="1">
      <c r="E115" s="43"/>
    </row>
    <row r="116" ht="19.5" customHeight="1">
      <c r="E116" s="43"/>
    </row>
    <row r="117" ht="19.5" customHeight="1">
      <c r="E117" s="43"/>
    </row>
    <row r="118" ht="19.5" customHeight="1">
      <c r="E118" s="43"/>
    </row>
    <row r="119" ht="19.5" customHeight="1">
      <c r="E119" s="43"/>
    </row>
    <row r="120" ht="19.5" customHeight="1">
      <c r="E120" s="43"/>
    </row>
    <row r="121" ht="19.5" customHeight="1">
      <c r="E121" s="43"/>
    </row>
    <row r="122" ht="19.5" customHeight="1">
      <c r="E122" s="43"/>
    </row>
    <row r="123" ht="19.5" customHeight="1">
      <c r="E123" s="43"/>
    </row>
    <row r="124" ht="19.5" customHeight="1">
      <c r="E124" s="43"/>
    </row>
    <row r="125" ht="19.5" customHeight="1">
      <c r="E125" s="43"/>
    </row>
    <row r="126" ht="19.5" customHeight="1">
      <c r="E126" s="43"/>
    </row>
    <row r="127" ht="19.5" customHeight="1">
      <c r="E127" s="43"/>
    </row>
    <row r="128" ht="19.5" customHeight="1">
      <c r="E128" s="43"/>
    </row>
    <row r="129" ht="19.5" customHeight="1">
      <c r="E129" s="43"/>
    </row>
    <row r="130" ht="19.5" customHeight="1">
      <c r="E130" s="43"/>
    </row>
    <row r="131" ht="19.5" customHeight="1">
      <c r="E131" s="43"/>
    </row>
    <row r="132" ht="19.5" customHeight="1">
      <c r="E132" s="43"/>
    </row>
    <row r="133" ht="19.5" customHeight="1">
      <c r="E133" s="43"/>
    </row>
    <row r="134" ht="19.5" customHeight="1">
      <c r="E134" s="43"/>
    </row>
    <row r="135" ht="19.5" customHeight="1">
      <c r="E135" s="43"/>
    </row>
    <row r="136" ht="19.5" customHeight="1">
      <c r="E136" s="43"/>
    </row>
    <row r="137" ht="19.5" customHeight="1">
      <c r="E137" s="43"/>
    </row>
    <row r="138" ht="19.5" customHeight="1">
      <c r="E138" s="43"/>
    </row>
    <row r="139" ht="19.5" customHeight="1">
      <c r="E139" s="43"/>
    </row>
    <row r="140" ht="19.5" customHeight="1">
      <c r="E140" s="43"/>
    </row>
    <row r="141" ht="19.5" customHeight="1">
      <c r="E141" s="43"/>
    </row>
    <row r="142" ht="19.5" customHeight="1">
      <c r="E142" s="43"/>
    </row>
    <row r="143" ht="19.5" customHeight="1">
      <c r="E143" s="43"/>
    </row>
    <row r="144" ht="19.5" customHeight="1">
      <c r="E144" s="43"/>
    </row>
    <row r="145" ht="19.5" customHeight="1">
      <c r="E145" s="43"/>
    </row>
    <row r="146" ht="19.5" customHeight="1">
      <c r="E146" s="43"/>
    </row>
    <row r="147" ht="19.5" customHeight="1">
      <c r="E147" s="43"/>
    </row>
    <row r="148" ht="19.5" customHeight="1">
      <c r="E148" s="43"/>
    </row>
    <row r="149" ht="19.5" customHeight="1">
      <c r="E149" s="43"/>
    </row>
    <row r="150" ht="19.5" customHeight="1">
      <c r="E150" s="43"/>
    </row>
    <row r="151" ht="19.5" customHeight="1">
      <c r="E151" s="43"/>
    </row>
    <row r="152" ht="19.5" customHeight="1">
      <c r="E152" s="43"/>
    </row>
    <row r="153" ht="19.5" customHeight="1">
      <c r="E153" s="43"/>
    </row>
    <row r="154" ht="19.5" customHeight="1">
      <c r="E154" s="43"/>
    </row>
    <row r="155" ht="19.5" customHeight="1">
      <c r="E155" s="43"/>
    </row>
    <row r="156" ht="19.5" customHeight="1">
      <c r="E156" s="43"/>
    </row>
    <row r="157" ht="19.5" customHeight="1">
      <c r="E157" s="43"/>
    </row>
    <row r="158" ht="19.5" customHeight="1">
      <c r="E158" s="43"/>
    </row>
    <row r="159" ht="19.5" customHeight="1">
      <c r="E159" s="43"/>
    </row>
    <row r="160" ht="19.5" customHeight="1">
      <c r="E160" s="43"/>
    </row>
    <row r="161" ht="19.5" customHeight="1">
      <c r="E161" s="43"/>
    </row>
    <row r="162" ht="19.5" customHeight="1">
      <c r="E162" s="43"/>
    </row>
    <row r="163" ht="19.5" customHeight="1">
      <c r="E163" s="43"/>
    </row>
    <row r="164" ht="19.5" customHeight="1">
      <c r="E164" s="43"/>
    </row>
    <row r="165" ht="19.5" customHeight="1">
      <c r="E165" s="43"/>
    </row>
    <row r="166" ht="19.5" customHeight="1">
      <c r="E166" s="43"/>
    </row>
    <row r="167" ht="19.5" customHeight="1">
      <c r="E167" s="43"/>
    </row>
    <row r="168" ht="19.5" customHeight="1">
      <c r="E168" s="43"/>
    </row>
    <row r="169" ht="19.5" customHeight="1">
      <c r="E169" s="43"/>
    </row>
    <row r="170" ht="19.5" customHeight="1">
      <c r="E170" s="43"/>
    </row>
    <row r="171" ht="19.5" customHeight="1">
      <c r="E171" s="43"/>
    </row>
    <row r="172" ht="19.5" customHeight="1">
      <c r="E172" s="43"/>
    </row>
    <row r="173" ht="19.5" customHeight="1">
      <c r="E173" s="43"/>
    </row>
    <row r="174" ht="19.5" customHeight="1">
      <c r="E174" s="43"/>
    </row>
    <row r="175" ht="19.5" customHeight="1">
      <c r="E175" s="43"/>
    </row>
    <row r="176" ht="19.5" customHeight="1">
      <c r="E176" s="43"/>
    </row>
    <row r="177" ht="19.5" customHeight="1">
      <c r="E177" s="43"/>
    </row>
    <row r="178" ht="19.5" customHeight="1">
      <c r="E178" s="43"/>
    </row>
    <row r="179" ht="19.5" customHeight="1">
      <c r="E179" s="43"/>
    </row>
    <row r="180" ht="19.5" customHeight="1">
      <c r="E180" s="43"/>
    </row>
    <row r="181" ht="19.5" customHeight="1">
      <c r="E181" s="43"/>
    </row>
    <row r="182" ht="19.5" customHeight="1">
      <c r="E182" s="43"/>
    </row>
    <row r="183" ht="19.5" customHeight="1">
      <c r="E183" s="43"/>
    </row>
    <row r="184" ht="19.5" customHeight="1">
      <c r="E184" s="43"/>
    </row>
    <row r="185" ht="19.5" customHeight="1">
      <c r="E185" s="43"/>
    </row>
    <row r="186" ht="19.5" customHeight="1">
      <c r="E186" s="43"/>
    </row>
    <row r="187" ht="19.5" customHeight="1">
      <c r="E187" s="43"/>
    </row>
    <row r="188" ht="19.5" customHeight="1">
      <c r="E188" s="43"/>
    </row>
    <row r="189" ht="19.5" customHeight="1">
      <c r="E189" s="43"/>
    </row>
    <row r="190" ht="19.5" customHeight="1">
      <c r="E190" s="43"/>
    </row>
    <row r="191" ht="19.5" customHeight="1">
      <c r="E191" s="43"/>
    </row>
    <row r="192" ht="19.5" customHeight="1">
      <c r="E192" s="43"/>
    </row>
    <row r="193" ht="19.5" customHeight="1">
      <c r="E193" s="43"/>
    </row>
    <row r="194" ht="19.5" customHeight="1">
      <c r="E194" s="43"/>
    </row>
    <row r="195" ht="19.5" customHeight="1">
      <c r="E195" s="43"/>
    </row>
    <row r="196" ht="19.5" customHeight="1">
      <c r="E196" s="43"/>
    </row>
    <row r="197" ht="19.5" customHeight="1">
      <c r="E197" s="43"/>
    </row>
    <row r="198" ht="19.5" customHeight="1">
      <c r="E198" s="43"/>
    </row>
    <row r="199" ht="19.5" customHeight="1">
      <c r="E199" s="43"/>
    </row>
    <row r="200" ht="19.5" customHeight="1">
      <c r="E200" s="43"/>
    </row>
    <row r="201" ht="19.5" customHeight="1">
      <c r="E201" s="43"/>
    </row>
    <row r="202" ht="19.5" customHeight="1">
      <c r="E202" s="43"/>
    </row>
  </sheetData>
  <mergeCells count="11">
    <mergeCell ref="A57:J57"/>
    <mergeCell ref="A56:J56"/>
    <mergeCell ref="C6:E6"/>
    <mergeCell ref="G6:I6"/>
    <mergeCell ref="G5:I5"/>
    <mergeCell ref="C30:E30"/>
    <mergeCell ref="G30:I30"/>
    <mergeCell ref="A1:I1"/>
    <mergeCell ref="A3:I3"/>
    <mergeCell ref="A2:I2"/>
    <mergeCell ref="A4:I4"/>
  </mergeCells>
  <printOptions/>
  <pageMargins left="0.7086614173228347" right="0.15748031496062992" top="0.9448818897637796" bottom="0.8267716535433072" header="0.2755905511811024" footer="0.5905511811023623"/>
  <pageSetup horizontalDpi="180" verticalDpi="180" orientation="portrait" paperSize="9" r:id="rId1"/>
  <headerFooter alignWithMargins="0">
    <oddFooter>&amp;C～&amp;"Times New Roman,標準"  6  &amp;"新細明體,標準"～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胡芝會計師事務所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胡芝</dc:creator>
  <cp:keywords/>
  <dc:description/>
  <cp:lastModifiedBy>CC</cp:lastModifiedBy>
  <cp:lastPrinted>2003-01-27T01:14:15Z</cp:lastPrinted>
  <dcterms:created xsi:type="dcterms:W3CDTF">2002-10-11T08:42:24Z</dcterms:created>
  <dcterms:modified xsi:type="dcterms:W3CDTF">2003-02-25T02:49:33Z</dcterms:modified>
  <cp:category/>
  <cp:version/>
  <cp:contentType/>
  <cp:contentStatus/>
</cp:coreProperties>
</file>